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40" activeTab="0"/>
  </bookViews>
  <sheets>
    <sheet name="E2-BI" sheetId="1" r:id="rId1"/>
  </sheets>
  <definedNames>
    <definedName name="_Regression_Int" localSheetId="0" hidden="1">1</definedName>
    <definedName name="_xlnm.Print_Area" localSheetId="0">'E2-BI'!$C$3:$AA$45</definedName>
    <definedName name="Print_Area_MI">'E2-BI'!$C$3:$AA$43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<sst xmlns="http://schemas.openxmlformats.org/spreadsheetml/2006/main" count="65" uniqueCount="39">
  <si>
    <t>Department: BIOLOGY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</si>
  <si>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</si>
  <si>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</si>
  <si>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</si>
  <si>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</si>
  <si>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</si>
  <si>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</si>
  <si>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</si>
  <si>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</si>
  <si>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</si>
  <si>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</si>
  <si>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</si>
  <si>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</si>
  <si>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</si>
  <si>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</si>
  <si>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 xml:space="preserve"> </t>
  </si>
  <si>
    <t>FTE STUDENTS</t>
  </si>
  <si>
    <t xml:space="preserve"> F 2001</t>
  </si>
  <si>
    <t>Spring 2001 data not available.</t>
  </si>
  <si>
    <t xml:space="preserve">*  </t>
  </si>
  <si>
    <t xml:space="preserve">**  </t>
  </si>
  <si>
    <t>**</t>
  </si>
  <si>
    <t>OFFICE OF INSTITUTIONAL RESEARCH AND PLANNING</t>
  </si>
  <si>
    <t>DEPARTMENT  INSTRUCTIONAL  WORKLOAD  HISTORY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</si>
  <si>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</si>
  <si>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</si>
  <si>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</si>
  <si>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</si>
  <si>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</si>
  <si>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</si>
  <si>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</si>
  <si>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</si>
  <si>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</si>
  <si>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</si>
  <si>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</si>
  <si>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 xml:space="preserve"> S 2007</t>
  </si>
  <si>
    <t xml:space="preserve"> F 2007</t>
  </si>
  <si>
    <t>AAFTE*</t>
  </si>
  <si>
    <t>Annual average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</si>
</sst>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165" fontId="3" fillId="0" borderId="0" xfId="0" applyNumberFormat="1" applyFont="1" applyAlignment="1" applyProtection="1">
      <alignment/>
      <protection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5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167" fontId="3" fillId="0" borderId="0" xfId="0" applyNumberFormat="1" applyFont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I72"/>
  <sheetViews>
    <sheetView showGridLines="0" tabSelected="1" zoomScalePageLayoutView="0" workbookViewId="0" topLeftCell="A1">
      <selection activeCell="A1" sqref="A1"/>
    </sheetView>
  </sheetViews>
  <sheetFormatPr defaultColWidth="8.140625" defaultRowHeight="12.75"/>
  <cols>
    <col min="1" max="2" width="9.140625" style="0" customWidth="1"/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</cols>
  <sheetData>
    <row r="3" spans="3:35" ht="12.75">
      <c r="C3" s="2" t="s">
        <v>22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5" ht="12.75">
      <c r="C4" s="2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3"/>
      <c r="AC6" s="3"/>
      <c r="AD6" s="3"/>
      <c r="AE6" s="3"/>
      <c r="AF6" s="3"/>
      <c r="AG6" s="3"/>
      <c r="AH6" s="3"/>
      <c r="AI6" s="3"/>
    </row>
    <row r="7" spans="3:35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</row>
    <row r="8" spans="3:35" ht="20.25">
      <c r="C8" s="46" t="s">
        <v>23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3"/>
      <c r="AC8" s="3"/>
      <c r="AD8" s="3"/>
      <c r="AE8" s="3"/>
      <c r="AF8" s="3"/>
      <c r="AG8" s="3"/>
      <c r="AH8" s="3"/>
      <c r="AI8" s="3"/>
    </row>
    <row r="9" spans="3:35" ht="9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</row>
    <row r="10" spans="3:35" ht="12.75">
      <c r="C10" s="4"/>
      <c r="D10" s="47" t="s">
        <v>1</v>
      </c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"/>
      <c r="P10" s="47" t="s">
        <v>16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3"/>
      <c r="AC10" s="3"/>
      <c r="AD10" s="3"/>
      <c r="AE10" s="3"/>
      <c r="AF10" s="3"/>
      <c r="AG10" s="3"/>
      <c r="AH10" s="3"/>
      <c r="AI10" s="3"/>
    </row>
    <row r="11" spans="3:35" ht="9" customHeight="1">
      <c r="C11" s="15"/>
      <c r="D11" s="7"/>
      <c r="E11" s="17"/>
      <c r="F11" s="17"/>
      <c r="G11" s="17"/>
      <c r="H11" s="17"/>
      <c r="I11" s="17"/>
      <c r="J11" s="17"/>
      <c r="K11" s="17"/>
      <c r="L11" s="20"/>
      <c r="M11" s="15"/>
      <c r="N11" s="21"/>
      <c r="O11" s="15"/>
      <c r="P11" s="22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20"/>
      <c r="AB11" s="3"/>
      <c r="AC11" s="3"/>
      <c r="AD11" s="3"/>
      <c r="AE11" s="3"/>
      <c r="AF11" s="3"/>
      <c r="AG11" s="3"/>
      <c r="AH11" s="3"/>
      <c r="AI11" s="3"/>
    </row>
    <row r="12" spans="3:35" ht="12.75">
      <c r="C12" s="15"/>
      <c r="D12" s="8"/>
      <c r="E12" s="15"/>
      <c r="F12" s="15"/>
      <c r="G12" s="15"/>
      <c r="H12" s="15"/>
      <c r="I12" s="15"/>
      <c r="J12" s="15"/>
      <c r="K12" s="6" t="s">
        <v>2</v>
      </c>
      <c r="L12" s="23"/>
      <c r="M12" s="15"/>
      <c r="N12" s="9" t="s">
        <v>3</v>
      </c>
      <c r="O12" s="15"/>
      <c r="P12" s="2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3"/>
      <c r="AB12" s="3"/>
      <c r="AC12" s="3"/>
      <c r="AD12" s="3"/>
      <c r="AE12" s="3"/>
      <c r="AF12" s="3"/>
      <c r="AG12" s="3"/>
      <c r="AH12" s="3"/>
      <c r="AI12" s="3"/>
    </row>
    <row r="13" spans="3:35" ht="12.75">
      <c r="C13" s="10" t="s">
        <v>4</v>
      </c>
      <c r="D13" s="8"/>
      <c r="E13" s="10" t="s">
        <v>5</v>
      </c>
      <c r="F13" s="25"/>
      <c r="G13" s="10" t="s">
        <v>6</v>
      </c>
      <c r="H13" s="25"/>
      <c r="I13" s="10" t="s">
        <v>7</v>
      </c>
      <c r="J13" s="25"/>
      <c r="K13" s="10" t="s">
        <v>8</v>
      </c>
      <c r="L13" s="23"/>
      <c r="M13" s="15"/>
      <c r="N13" s="11" t="s">
        <v>8</v>
      </c>
      <c r="O13" s="15"/>
      <c r="P13" s="24"/>
      <c r="Q13" s="10" t="s">
        <v>5</v>
      </c>
      <c r="R13" s="25"/>
      <c r="S13" s="10" t="s">
        <v>6</v>
      </c>
      <c r="T13" s="25"/>
      <c r="U13" s="10" t="s">
        <v>7</v>
      </c>
      <c r="V13" s="25"/>
      <c r="W13" s="10" t="s">
        <v>9</v>
      </c>
      <c r="X13" s="25"/>
      <c r="Y13" s="25"/>
      <c r="Z13" s="10" t="s">
        <v>37</v>
      </c>
      <c r="AA13" s="26"/>
      <c r="AB13" s="3"/>
      <c r="AC13" s="3"/>
      <c r="AD13" s="3"/>
      <c r="AE13" s="3"/>
      <c r="AF13" s="3"/>
      <c r="AG13" s="3"/>
      <c r="AH13" s="3"/>
      <c r="AI13" s="3"/>
    </row>
    <row r="14" spans="1:35" ht="9" customHeight="1">
      <c r="A14" t="s">
        <v>15</v>
      </c>
      <c r="C14" s="16"/>
      <c r="D14" s="12"/>
      <c r="E14" s="16"/>
      <c r="F14" s="16"/>
      <c r="G14" s="16"/>
      <c r="H14" s="16"/>
      <c r="I14" s="16"/>
      <c r="J14" s="16"/>
      <c r="K14" s="16"/>
      <c r="L14" s="27"/>
      <c r="M14" s="16"/>
      <c r="N14" s="28"/>
      <c r="O14" s="16"/>
      <c r="P14" s="29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7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t="s">
        <v>15</v>
      </c>
      <c r="C15" s="6" t="s">
        <v>10</v>
      </c>
      <c r="D15" s="12"/>
      <c r="E15" s="38">
        <v>3237</v>
      </c>
      <c r="F15" s="39"/>
      <c r="G15" s="38">
        <v>89</v>
      </c>
      <c r="H15" s="39"/>
      <c r="I15" s="38">
        <f>E15+G15</f>
        <v>3326</v>
      </c>
      <c r="J15" s="39"/>
      <c r="K15" s="38">
        <f>ROUND(I15/N15,0)</f>
        <v>302</v>
      </c>
      <c r="L15" s="27"/>
      <c r="M15" s="16"/>
      <c r="N15" s="30">
        <v>11</v>
      </c>
      <c r="O15" s="16"/>
      <c r="P15" s="29"/>
      <c r="Q15" s="31">
        <f>ROUND(E15/15,0)</f>
        <v>216</v>
      </c>
      <c r="R15" s="16"/>
      <c r="S15" s="31">
        <f>ROUND(G15/12,0)</f>
        <v>7</v>
      </c>
      <c r="T15" s="16"/>
      <c r="U15" s="31">
        <f>ROUND(Q15+S15,0)</f>
        <v>223</v>
      </c>
      <c r="V15" s="16"/>
      <c r="W15" s="18">
        <f>ROUND(U15/N15,1)</f>
        <v>20.3</v>
      </c>
      <c r="X15" s="16"/>
      <c r="Y15" s="16"/>
      <c r="Z15" s="16"/>
      <c r="AA15" s="27"/>
      <c r="AB15" s="3"/>
      <c r="AC15" s="3"/>
      <c r="AD15" s="3"/>
      <c r="AE15" s="3"/>
      <c r="AF15" s="3"/>
      <c r="AG15" s="3"/>
      <c r="AH15" s="3"/>
      <c r="AI15" s="3"/>
    </row>
    <row r="16" spans="3:35" ht="12.75">
      <c r="C16" s="6" t="s">
        <v>11</v>
      </c>
      <c r="D16" s="12"/>
      <c r="E16" s="38">
        <v>2388</v>
      </c>
      <c r="F16" s="39"/>
      <c r="G16" s="38">
        <v>100</v>
      </c>
      <c r="H16" s="39"/>
      <c r="I16" s="38">
        <f>E16+G16</f>
        <v>2488</v>
      </c>
      <c r="J16" s="39"/>
      <c r="K16" s="38">
        <f>ROUND(I16/N16,0)</f>
        <v>242</v>
      </c>
      <c r="L16" s="27"/>
      <c r="M16" s="16"/>
      <c r="N16" s="30">
        <v>10.3</v>
      </c>
      <c r="O16" s="16"/>
      <c r="P16" s="29"/>
      <c r="Q16" s="31">
        <f>ROUND(E16/15,0)</f>
        <v>159</v>
      </c>
      <c r="R16" s="16"/>
      <c r="S16" s="31">
        <f>ROUND(G16/12,0)</f>
        <v>8</v>
      </c>
      <c r="T16" s="16"/>
      <c r="U16" s="31">
        <f>ROUND(Q16+S16,0)</f>
        <v>167</v>
      </c>
      <c r="V16" s="16"/>
      <c r="W16" s="18">
        <f>ROUND(U16/N16,1)</f>
        <v>16.2</v>
      </c>
      <c r="X16" s="16"/>
      <c r="Y16" s="16"/>
      <c r="Z16" s="31">
        <f>(U15+U16)/2</f>
        <v>195</v>
      </c>
      <c r="AA16" s="27"/>
      <c r="AB16" s="3"/>
      <c r="AC16" s="3"/>
      <c r="AD16" s="3"/>
      <c r="AE16" s="3"/>
      <c r="AF16" s="3"/>
      <c r="AG16" s="3"/>
      <c r="AH16" s="3"/>
      <c r="AI16" s="3"/>
    </row>
    <row r="17" spans="3:35" ht="12.75">
      <c r="C17" s="16"/>
      <c r="D17" s="12"/>
      <c r="E17" s="39"/>
      <c r="F17" s="39"/>
      <c r="G17" s="39"/>
      <c r="H17" s="39"/>
      <c r="I17" s="39"/>
      <c r="J17" s="39"/>
      <c r="K17" s="39"/>
      <c r="L17" s="27"/>
      <c r="M17" s="16"/>
      <c r="N17" s="28"/>
      <c r="O17" s="16"/>
      <c r="P17" s="2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7"/>
      <c r="AB17" s="3"/>
      <c r="AC17" s="3"/>
      <c r="AD17" s="3"/>
      <c r="AE17" s="3"/>
      <c r="AF17" s="3"/>
      <c r="AG17" s="3"/>
      <c r="AH17" s="3"/>
      <c r="AI17" s="3"/>
    </row>
    <row r="18" spans="3:35" ht="12.75">
      <c r="C18" s="6" t="s">
        <v>12</v>
      </c>
      <c r="D18" s="12"/>
      <c r="E18" s="38">
        <v>3210</v>
      </c>
      <c r="F18" s="39"/>
      <c r="G18" s="38">
        <v>95</v>
      </c>
      <c r="H18" s="39"/>
      <c r="I18" s="38">
        <f>E18+G18</f>
        <v>3305</v>
      </c>
      <c r="J18" s="39"/>
      <c r="K18" s="38">
        <f>I18/N18</f>
        <v>349.7354497354498</v>
      </c>
      <c r="L18" s="27"/>
      <c r="M18" s="16"/>
      <c r="N18" s="32">
        <v>9.45</v>
      </c>
      <c r="O18" s="16"/>
      <c r="P18" s="29"/>
      <c r="Q18" s="31">
        <f>ROUND(E18/15,0)</f>
        <v>214</v>
      </c>
      <c r="R18" s="16"/>
      <c r="S18" s="31">
        <f>ROUND(G18/12,0)</f>
        <v>8</v>
      </c>
      <c r="T18" s="16"/>
      <c r="U18" s="31">
        <f>ROUND(Q18+S18,0)</f>
        <v>222</v>
      </c>
      <c r="V18" s="16"/>
      <c r="W18" s="44">
        <f>U18/N18</f>
        <v>23.492063492063494</v>
      </c>
      <c r="X18" s="16"/>
      <c r="Y18" s="16"/>
      <c r="Z18" s="16"/>
      <c r="AA18" s="27"/>
      <c r="AB18" s="3"/>
      <c r="AC18" s="3"/>
      <c r="AD18" s="3"/>
      <c r="AE18" s="3"/>
      <c r="AF18" s="3"/>
      <c r="AG18" s="3"/>
      <c r="AH18" s="3"/>
      <c r="AI18" s="3"/>
    </row>
    <row r="19" spans="3:35" ht="12.75">
      <c r="C19" s="6" t="s">
        <v>13</v>
      </c>
      <c r="D19" s="12"/>
      <c r="E19" s="38">
        <v>2676</v>
      </c>
      <c r="F19" s="39"/>
      <c r="G19" s="38">
        <v>111</v>
      </c>
      <c r="H19" s="39"/>
      <c r="I19" s="38">
        <f>E19+G19</f>
        <v>2787</v>
      </c>
      <c r="J19" s="39"/>
      <c r="K19" s="38">
        <f>I19/N19</f>
        <v>255.21978021978023</v>
      </c>
      <c r="L19" s="27"/>
      <c r="M19" s="16"/>
      <c r="N19" s="32">
        <v>10.92</v>
      </c>
      <c r="O19" s="16"/>
      <c r="P19" s="29"/>
      <c r="Q19" s="31">
        <f>ROUND(E19/15,0)</f>
        <v>178</v>
      </c>
      <c r="R19" s="16"/>
      <c r="S19" s="31">
        <f>ROUND(G19/12,0)</f>
        <v>9</v>
      </c>
      <c r="T19" s="16"/>
      <c r="U19" s="31">
        <f>ROUND(Q19+S19,0)</f>
        <v>187</v>
      </c>
      <c r="V19" s="16"/>
      <c r="W19" s="44">
        <f>U19/N19</f>
        <v>17.124542124542124</v>
      </c>
      <c r="X19" s="16"/>
      <c r="Y19" s="16"/>
      <c r="Z19" s="31">
        <f>(U18+U19)/2</f>
        <v>204.5</v>
      </c>
      <c r="AA19" s="27"/>
      <c r="AB19" s="3"/>
      <c r="AC19" s="3"/>
      <c r="AD19" s="3"/>
      <c r="AE19" s="3"/>
      <c r="AF19" s="3"/>
      <c r="AG19" s="3"/>
      <c r="AH19" s="3"/>
      <c r="AI19" s="3"/>
    </row>
    <row r="20" spans="3:35" ht="12.75">
      <c r="C20" s="6"/>
      <c r="D20" s="12"/>
      <c r="E20" s="38"/>
      <c r="F20" s="39"/>
      <c r="G20" s="38"/>
      <c r="H20" s="39"/>
      <c r="I20" s="38"/>
      <c r="J20" s="39"/>
      <c r="K20" s="38"/>
      <c r="L20" s="27"/>
      <c r="M20" s="16"/>
      <c r="N20" s="32"/>
      <c r="O20" s="16"/>
      <c r="P20" s="29"/>
      <c r="Q20" s="31"/>
      <c r="R20" s="16"/>
      <c r="S20" s="31"/>
      <c r="T20" s="16"/>
      <c r="U20" s="31"/>
      <c r="V20" s="16"/>
      <c r="W20" s="18"/>
      <c r="X20" s="16"/>
      <c r="Y20" s="16"/>
      <c r="Z20" s="31"/>
      <c r="AA20" s="27"/>
      <c r="AB20" s="3"/>
      <c r="AC20" s="3"/>
      <c r="AD20" s="3"/>
      <c r="AE20" s="3"/>
      <c r="AF20" s="3"/>
      <c r="AG20" s="3"/>
      <c r="AH20" s="3"/>
      <c r="AI20" s="3"/>
    </row>
    <row r="21" spans="3:35" ht="12.75">
      <c r="C21" s="6" t="s">
        <v>14</v>
      </c>
      <c r="D21" s="12"/>
      <c r="E21" s="38">
        <v>3452</v>
      </c>
      <c r="F21" s="39"/>
      <c r="G21" s="38">
        <v>96</v>
      </c>
      <c r="H21" s="39"/>
      <c r="I21" s="38">
        <f>E21+G21</f>
        <v>3548</v>
      </c>
      <c r="J21" s="39"/>
      <c r="K21" s="38">
        <f>I21/N21</f>
        <v>300.1692047377326</v>
      </c>
      <c r="L21" s="27"/>
      <c r="M21" s="16"/>
      <c r="N21" s="32">
        <v>11.82</v>
      </c>
      <c r="O21" s="16"/>
      <c r="P21" s="29"/>
      <c r="Q21" s="31">
        <v>230</v>
      </c>
      <c r="R21" s="16"/>
      <c r="S21" s="31">
        <v>8</v>
      </c>
      <c r="T21" s="16"/>
      <c r="U21" s="38">
        <f>Q21+S21</f>
        <v>238</v>
      </c>
      <c r="V21" s="16"/>
      <c r="W21" s="44">
        <f>U21/N21</f>
        <v>20.135363790186126</v>
      </c>
      <c r="X21" s="16"/>
      <c r="Y21" s="16"/>
      <c r="Z21" s="31" t="s">
        <v>21</v>
      </c>
      <c r="AA21" s="27"/>
      <c r="AB21" s="3"/>
      <c r="AC21" s="3"/>
      <c r="AD21" s="3"/>
      <c r="AE21" s="3"/>
      <c r="AF21" s="3"/>
      <c r="AG21" s="3"/>
      <c r="AH21" s="3"/>
      <c r="AI21" s="3"/>
    </row>
    <row r="22" spans="3:35" ht="12.75">
      <c r="C22" s="6"/>
      <c r="D22" s="12"/>
      <c r="E22" s="38"/>
      <c r="F22" s="39"/>
      <c r="G22" s="38"/>
      <c r="H22" s="39"/>
      <c r="I22" s="38"/>
      <c r="J22" s="39"/>
      <c r="K22" s="38"/>
      <c r="L22" s="27"/>
      <c r="M22" s="16"/>
      <c r="N22" s="32"/>
      <c r="O22" s="16"/>
      <c r="P22" s="29"/>
      <c r="Q22" s="31"/>
      <c r="R22" s="16"/>
      <c r="S22" s="31"/>
      <c r="T22" s="16"/>
      <c r="U22" s="31"/>
      <c r="V22" s="16"/>
      <c r="W22" s="18"/>
      <c r="X22" s="16"/>
      <c r="Y22" s="16"/>
      <c r="Z22" s="31"/>
      <c r="AA22" s="27"/>
      <c r="AB22" s="3"/>
      <c r="AC22" s="3"/>
      <c r="AD22" s="3"/>
      <c r="AE22" s="3"/>
      <c r="AF22" s="3"/>
      <c r="AG22" s="3"/>
      <c r="AH22" s="3"/>
      <c r="AI22" s="3"/>
    </row>
    <row r="23" spans="3:35" ht="12.75">
      <c r="C23" s="6" t="s">
        <v>17</v>
      </c>
      <c r="D23" s="12"/>
      <c r="E23" s="39">
        <v>2860</v>
      </c>
      <c r="F23" s="39"/>
      <c r="G23" s="39">
        <v>109</v>
      </c>
      <c r="H23" s="39"/>
      <c r="I23" s="38">
        <f>E23+G23</f>
        <v>2969</v>
      </c>
      <c r="J23" s="39"/>
      <c r="K23" s="38">
        <f>I23/N23</f>
        <v>256.83391003460207</v>
      </c>
      <c r="L23" s="27"/>
      <c r="M23" s="16"/>
      <c r="N23" s="28">
        <v>11.56</v>
      </c>
      <c r="O23" s="16"/>
      <c r="P23" s="29"/>
      <c r="Q23" s="16">
        <v>190</v>
      </c>
      <c r="R23" s="16" t="s">
        <v>15</v>
      </c>
      <c r="S23" s="16">
        <v>9</v>
      </c>
      <c r="T23" s="16"/>
      <c r="U23" s="38">
        <f>Q23+S23</f>
        <v>199</v>
      </c>
      <c r="V23" s="16"/>
      <c r="W23" s="44">
        <f>U23/N23</f>
        <v>17.214532871972317</v>
      </c>
      <c r="X23" s="16"/>
      <c r="Y23" s="16"/>
      <c r="Z23" s="16"/>
      <c r="AA23" s="27"/>
      <c r="AB23" s="3"/>
      <c r="AC23" s="3"/>
      <c r="AD23" s="3"/>
      <c r="AE23" s="3"/>
      <c r="AF23" s="3"/>
      <c r="AG23" s="3"/>
      <c r="AH23" s="3"/>
      <c r="AI23" s="3"/>
    </row>
    <row r="24" spans="3:35" ht="12.75">
      <c r="C24" s="6" t="s">
        <v>24</v>
      </c>
      <c r="D24" s="12"/>
      <c r="E24" s="38">
        <v>2115</v>
      </c>
      <c r="F24" s="39"/>
      <c r="G24" s="38">
        <v>123</v>
      </c>
      <c r="H24" s="39"/>
      <c r="I24" s="38">
        <f>E24+G24</f>
        <v>2238</v>
      </c>
      <c r="J24" s="39"/>
      <c r="K24" s="38">
        <f>I24/N24</f>
        <v>220.4926108374384</v>
      </c>
      <c r="L24" s="27"/>
      <c r="M24" s="16"/>
      <c r="N24" s="32">
        <v>10.15</v>
      </c>
      <c r="O24" s="16"/>
      <c r="P24" s="29"/>
      <c r="Q24" s="31">
        <f>ROUND(E24/15,0)</f>
        <v>141</v>
      </c>
      <c r="R24" s="16"/>
      <c r="S24" s="31">
        <f>ROUND(G24/12,0)</f>
        <v>10</v>
      </c>
      <c r="T24" s="16"/>
      <c r="U24" s="31">
        <f>ROUND(Q24+S24,0)</f>
        <v>151</v>
      </c>
      <c r="V24" s="16"/>
      <c r="W24" s="44">
        <f>U24/N24</f>
        <v>14.876847290640393</v>
      </c>
      <c r="X24" s="16"/>
      <c r="Y24" s="16"/>
      <c r="Z24" s="31">
        <f>(U23+U24)/2</f>
        <v>175</v>
      </c>
      <c r="AA24" s="27"/>
      <c r="AB24" s="3"/>
      <c r="AC24" s="3"/>
      <c r="AD24" s="3"/>
      <c r="AE24" s="3"/>
      <c r="AF24" s="3"/>
      <c r="AG24" s="3"/>
      <c r="AH24" s="3"/>
      <c r="AI24" s="3"/>
    </row>
    <row r="25" spans="3:35" ht="12.75">
      <c r="C25" s="6"/>
      <c r="D25" s="12"/>
      <c r="E25" s="38"/>
      <c r="F25" s="39"/>
      <c r="G25" s="38"/>
      <c r="H25" s="39"/>
      <c r="I25" s="38" t="s">
        <v>15</v>
      </c>
      <c r="J25" s="39"/>
      <c r="K25" s="38" t="s">
        <v>15</v>
      </c>
      <c r="L25" s="27"/>
      <c r="M25" s="16"/>
      <c r="N25" s="32"/>
      <c r="O25" s="16"/>
      <c r="P25" s="29"/>
      <c r="Q25" s="31"/>
      <c r="R25" s="16"/>
      <c r="S25" s="31"/>
      <c r="T25" s="16"/>
      <c r="U25" s="31"/>
      <c r="V25" s="16"/>
      <c r="W25" s="18"/>
      <c r="X25" s="16"/>
      <c r="Y25" s="16"/>
      <c r="Z25" s="31"/>
      <c r="AA25" s="27"/>
      <c r="AB25" s="3"/>
      <c r="AC25" s="3"/>
      <c r="AD25" s="3"/>
      <c r="AE25" s="3"/>
      <c r="AF25" s="3"/>
      <c r="AG25" s="3"/>
      <c r="AH25" s="3"/>
      <c r="AI25" s="3"/>
    </row>
    <row r="26" spans="3:35" ht="12.75">
      <c r="C26" s="6" t="s">
        <v>25</v>
      </c>
      <c r="D26" s="12"/>
      <c r="E26" s="38">
        <v>2941</v>
      </c>
      <c r="F26" s="39"/>
      <c r="G26" s="38">
        <v>109</v>
      </c>
      <c r="H26" s="39"/>
      <c r="I26" s="38">
        <f aca="true" t="shared" si="0" ref="I26:I32">E26+G26</f>
        <v>3050</v>
      </c>
      <c r="J26" s="39"/>
      <c r="K26" s="38">
        <f aca="true" t="shared" si="1" ref="K26:K32">I26/N26</f>
        <v>247.96747967479672</v>
      </c>
      <c r="L26" s="27"/>
      <c r="M26" s="16"/>
      <c r="N26" s="45">
        <v>12.3</v>
      </c>
      <c r="O26" s="16"/>
      <c r="P26" s="29"/>
      <c r="Q26" s="31">
        <f>ROUND(E26/15,0)</f>
        <v>196</v>
      </c>
      <c r="R26" s="16"/>
      <c r="S26" s="31">
        <f>ROUND(G26/12,0)</f>
        <v>9</v>
      </c>
      <c r="T26" s="16"/>
      <c r="U26" s="31">
        <f>ROUND(Q26+S26,0)</f>
        <v>205</v>
      </c>
      <c r="V26" s="16"/>
      <c r="W26" s="44">
        <f aca="true" t="shared" si="2" ref="W26:W32">U26/N26</f>
        <v>16.666666666666664</v>
      </c>
      <c r="X26" s="16"/>
      <c r="Y26" s="16"/>
      <c r="Z26" s="31" t="s">
        <v>15</v>
      </c>
      <c r="AA26" s="27"/>
      <c r="AB26" s="3"/>
      <c r="AC26" s="3"/>
      <c r="AD26" s="3"/>
      <c r="AE26" s="3"/>
      <c r="AF26" s="3"/>
      <c r="AG26" s="3"/>
      <c r="AH26" s="3"/>
      <c r="AI26" s="3"/>
    </row>
    <row r="27" spans="3:35" ht="12.75">
      <c r="C27" s="6" t="s">
        <v>26</v>
      </c>
      <c r="D27" s="12"/>
      <c r="E27" s="38">
        <v>1953</v>
      </c>
      <c r="F27" s="39"/>
      <c r="G27" s="38">
        <v>114</v>
      </c>
      <c r="H27" s="39"/>
      <c r="I27" s="38">
        <f t="shared" si="0"/>
        <v>2067</v>
      </c>
      <c r="J27" s="39"/>
      <c r="K27" s="38">
        <f t="shared" si="1"/>
        <v>237.04128440366972</v>
      </c>
      <c r="L27" s="27"/>
      <c r="M27" s="16"/>
      <c r="N27" s="45">
        <v>8.72</v>
      </c>
      <c r="O27" s="16"/>
      <c r="P27" s="29"/>
      <c r="Q27" s="31">
        <f>ROUND(E27/15,0)</f>
        <v>130</v>
      </c>
      <c r="R27" s="16"/>
      <c r="S27" s="31">
        <f>ROUND(G27/12,0)</f>
        <v>10</v>
      </c>
      <c r="T27" s="16"/>
      <c r="U27" s="31">
        <f>ROUND(Q27+S27,0)</f>
        <v>140</v>
      </c>
      <c r="V27" s="16"/>
      <c r="W27" s="44">
        <f t="shared" si="2"/>
        <v>16.05504587155963</v>
      </c>
      <c r="X27" s="16"/>
      <c r="Y27" s="16"/>
      <c r="Z27" s="31">
        <f>(U26+U27)/2</f>
        <v>172.5</v>
      </c>
      <c r="AA27" s="27"/>
      <c r="AB27" s="3"/>
      <c r="AC27" s="3"/>
      <c r="AD27" s="3"/>
      <c r="AE27" s="3"/>
      <c r="AF27" s="3"/>
      <c r="AG27" s="3"/>
      <c r="AH27" s="3"/>
      <c r="AI27" s="3"/>
    </row>
    <row r="28" spans="3:35" ht="12.75">
      <c r="C28" s="6"/>
      <c r="D28" s="12"/>
      <c r="E28" s="38"/>
      <c r="F28" s="39"/>
      <c r="G28" s="38"/>
      <c r="H28" s="39"/>
      <c r="I28" s="38" t="s">
        <v>15</v>
      </c>
      <c r="J28" s="39"/>
      <c r="K28" s="38" t="s">
        <v>15</v>
      </c>
      <c r="L28" s="27"/>
      <c r="M28" s="16"/>
      <c r="N28" s="45"/>
      <c r="O28" s="16"/>
      <c r="P28" s="29"/>
      <c r="Q28" s="31" t="s">
        <v>15</v>
      </c>
      <c r="R28" s="16"/>
      <c r="S28" s="31" t="s">
        <v>15</v>
      </c>
      <c r="T28" s="16"/>
      <c r="U28" s="31" t="s">
        <v>15</v>
      </c>
      <c r="V28" s="16"/>
      <c r="W28" s="44" t="s">
        <v>15</v>
      </c>
      <c r="X28" s="16"/>
      <c r="Y28" s="16"/>
      <c r="Z28" s="31" t="s">
        <v>15</v>
      </c>
      <c r="AA28" s="27"/>
      <c r="AB28" s="3"/>
      <c r="AC28" s="3"/>
      <c r="AD28" s="3"/>
      <c r="AE28" s="3"/>
      <c r="AF28" s="3"/>
      <c r="AG28" s="3"/>
      <c r="AH28" s="3"/>
      <c r="AI28" s="3"/>
    </row>
    <row r="29" spans="3:35" ht="12.75">
      <c r="C29" s="6" t="s">
        <v>27</v>
      </c>
      <c r="D29" s="12"/>
      <c r="E29" s="38">
        <v>2259</v>
      </c>
      <c r="F29" s="39"/>
      <c r="G29" s="38">
        <v>85</v>
      </c>
      <c r="H29" s="39"/>
      <c r="I29" s="38">
        <f t="shared" si="0"/>
        <v>2344</v>
      </c>
      <c r="J29" s="39"/>
      <c r="K29" s="38">
        <f t="shared" si="1"/>
        <v>257.5824175824176</v>
      </c>
      <c r="L29" s="27"/>
      <c r="M29" s="16"/>
      <c r="N29" s="45">
        <v>9.1</v>
      </c>
      <c r="O29" s="16"/>
      <c r="P29" s="29"/>
      <c r="Q29" s="31">
        <f>ROUND(E29/15,0)</f>
        <v>151</v>
      </c>
      <c r="R29" s="16"/>
      <c r="S29" s="31">
        <f>ROUND(G29/12,0)</f>
        <v>7</v>
      </c>
      <c r="T29" s="16"/>
      <c r="U29" s="31">
        <f>ROUND(Q29+S29,0)</f>
        <v>158</v>
      </c>
      <c r="V29" s="16"/>
      <c r="W29" s="44">
        <f t="shared" si="2"/>
        <v>17.362637362637365</v>
      </c>
      <c r="X29" s="16"/>
      <c r="Y29" s="16"/>
      <c r="Z29" s="31" t="s">
        <v>15</v>
      </c>
      <c r="AA29" s="27"/>
      <c r="AB29" s="3"/>
      <c r="AC29" s="3"/>
      <c r="AD29" s="3"/>
      <c r="AE29" s="3"/>
      <c r="AF29" s="3"/>
      <c r="AG29" s="3"/>
      <c r="AH29" s="3"/>
      <c r="AI29" s="3"/>
    </row>
    <row r="30" spans="3:35" ht="12.75">
      <c r="C30" s="6" t="s">
        <v>29</v>
      </c>
      <c r="D30" s="12"/>
      <c r="E30" s="38">
        <v>1916</v>
      </c>
      <c r="F30" s="39"/>
      <c r="G30" s="38">
        <v>98</v>
      </c>
      <c r="H30" s="39"/>
      <c r="I30" s="38">
        <f t="shared" si="0"/>
        <v>2014</v>
      </c>
      <c r="J30" s="39"/>
      <c r="K30" s="38">
        <f t="shared" si="1"/>
        <v>221.56215621562157</v>
      </c>
      <c r="L30" s="27"/>
      <c r="M30" s="16"/>
      <c r="N30" s="45">
        <v>9.09</v>
      </c>
      <c r="O30" s="16"/>
      <c r="P30" s="29"/>
      <c r="Q30" s="31">
        <f>ROUND(E30/15,0)</f>
        <v>128</v>
      </c>
      <c r="R30" s="16"/>
      <c r="S30" s="31">
        <f>ROUND(G30/12,0)</f>
        <v>8</v>
      </c>
      <c r="T30" s="16"/>
      <c r="U30" s="31">
        <f>ROUND(Q30+S30,0)</f>
        <v>136</v>
      </c>
      <c r="V30" s="16"/>
      <c r="W30" s="44">
        <f t="shared" si="2"/>
        <v>14.961496149614963</v>
      </c>
      <c r="X30" s="16"/>
      <c r="Y30" s="16"/>
      <c r="Z30" s="31">
        <f>(U29+U30)/2</f>
        <v>147</v>
      </c>
      <c r="AA30" s="27"/>
      <c r="AB30" s="3"/>
      <c r="AC30" s="3"/>
      <c r="AD30" s="3"/>
      <c r="AE30" s="3"/>
      <c r="AF30" s="3"/>
      <c r="AG30" s="3"/>
      <c r="AH30" s="3"/>
      <c r="AI30" s="3"/>
    </row>
    <row r="31" spans="3:35" ht="12.75">
      <c r="C31" s="6"/>
      <c r="D31" s="12"/>
      <c r="E31" s="38"/>
      <c r="F31" s="39"/>
      <c r="G31" s="38"/>
      <c r="H31" s="39"/>
      <c r="I31" s="38" t="s">
        <v>15</v>
      </c>
      <c r="J31" s="39"/>
      <c r="K31" s="38" t="s">
        <v>15</v>
      </c>
      <c r="L31" s="27"/>
      <c r="M31" s="16"/>
      <c r="N31" s="45"/>
      <c r="O31" s="16"/>
      <c r="P31" s="29"/>
      <c r="Q31" s="31" t="s">
        <v>15</v>
      </c>
      <c r="R31" s="16"/>
      <c r="S31" s="31" t="s">
        <v>15</v>
      </c>
      <c r="T31" s="16"/>
      <c r="U31" s="31" t="s">
        <v>15</v>
      </c>
      <c r="V31" s="16"/>
      <c r="W31" s="44" t="s">
        <v>15</v>
      </c>
      <c r="X31" s="16"/>
      <c r="Y31" s="16"/>
      <c r="Z31" s="31" t="s">
        <v>15</v>
      </c>
      <c r="AA31" s="27"/>
      <c r="AB31" s="3"/>
      <c r="AC31" s="3"/>
      <c r="AD31" s="3"/>
      <c r="AE31" s="3"/>
      <c r="AF31" s="3"/>
      <c r="AG31" s="3"/>
      <c r="AH31" s="3"/>
      <c r="AI31" s="3"/>
    </row>
    <row r="32" spans="3:35" ht="12.75">
      <c r="C32" s="6" t="s">
        <v>30</v>
      </c>
      <c r="D32" s="12"/>
      <c r="E32" s="38">
        <v>2450</v>
      </c>
      <c r="F32" s="39"/>
      <c r="G32" s="38">
        <v>99</v>
      </c>
      <c r="H32" s="39"/>
      <c r="I32" s="38">
        <f t="shared" si="0"/>
        <v>2549</v>
      </c>
      <c r="J32" s="39"/>
      <c r="K32" s="38">
        <f t="shared" si="1"/>
        <v>250.88582677165354</v>
      </c>
      <c r="L32" s="27"/>
      <c r="M32" s="16"/>
      <c r="N32" s="45">
        <v>10.16</v>
      </c>
      <c r="O32" s="16"/>
      <c r="P32" s="29"/>
      <c r="Q32" s="31">
        <f>+E32/15</f>
        <v>163.33333333333334</v>
      </c>
      <c r="R32" s="16"/>
      <c r="S32" s="31">
        <f>+G32/12</f>
        <v>8.25</v>
      </c>
      <c r="T32" s="16"/>
      <c r="U32" s="31">
        <v>171</v>
      </c>
      <c r="V32" s="16"/>
      <c r="W32" s="44">
        <f t="shared" si="2"/>
        <v>16.830708661417322</v>
      </c>
      <c r="X32" s="16"/>
      <c r="Y32" s="16"/>
      <c r="Z32" s="31" t="s">
        <v>15</v>
      </c>
      <c r="AA32" s="27"/>
      <c r="AB32" s="3"/>
      <c r="AC32" s="3"/>
      <c r="AD32" s="3"/>
      <c r="AE32" s="3"/>
      <c r="AF32" s="3"/>
      <c r="AG32" s="3"/>
      <c r="AH32" s="3"/>
      <c r="AI32" s="3"/>
    </row>
    <row r="33" spans="3:35" ht="12.75">
      <c r="C33" s="6" t="s">
        <v>31</v>
      </c>
      <c r="D33" s="12"/>
      <c r="E33" s="38">
        <v>2378</v>
      </c>
      <c r="F33" s="39"/>
      <c r="G33" s="38">
        <v>126</v>
      </c>
      <c r="H33" s="39"/>
      <c r="I33" s="38">
        <f>E33+G33</f>
        <v>2504</v>
      </c>
      <c r="J33" s="39"/>
      <c r="K33" s="38">
        <f>I33/N33</f>
        <v>252.92929292929293</v>
      </c>
      <c r="L33" s="27"/>
      <c r="M33" s="16"/>
      <c r="N33" s="45">
        <v>9.9</v>
      </c>
      <c r="O33" s="16"/>
      <c r="P33" s="29"/>
      <c r="Q33" s="31">
        <v>158</v>
      </c>
      <c r="R33" s="16"/>
      <c r="S33" s="31">
        <f>+G33/12</f>
        <v>10.5</v>
      </c>
      <c r="T33" s="16"/>
      <c r="U33" s="31">
        <f>+Q33+S33</f>
        <v>168.5</v>
      </c>
      <c r="V33" s="16"/>
      <c r="W33" s="44">
        <f>U33/N33</f>
        <v>17.02020202020202</v>
      </c>
      <c r="X33" s="16"/>
      <c r="Y33" s="16"/>
      <c r="Z33" s="31">
        <f>(U32+U33)/2</f>
        <v>169.75</v>
      </c>
      <c r="AA33" s="27"/>
      <c r="AB33" s="3"/>
      <c r="AC33" s="3"/>
      <c r="AD33" s="3"/>
      <c r="AE33" s="3"/>
      <c r="AF33" s="3"/>
      <c r="AG33" s="3"/>
      <c r="AH33" s="3"/>
      <c r="AI33" s="3"/>
    </row>
    <row r="34" spans="3:35" ht="12.75">
      <c r="C34" s="6"/>
      <c r="D34" s="12"/>
      <c r="E34" s="38"/>
      <c r="F34" s="39"/>
      <c r="G34" s="38"/>
      <c r="H34" s="39"/>
      <c r="I34" s="38"/>
      <c r="J34" s="39"/>
      <c r="K34" s="38"/>
      <c r="L34" s="27"/>
      <c r="M34" s="16"/>
      <c r="N34" s="45"/>
      <c r="O34" s="16"/>
      <c r="P34" s="29"/>
      <c r="Q34" s="31"/>
      <c r="R34" s="16"/>
      <c r="S34" s="31"/>
      <c r="T34" s="16"/>
      <c r="U34" s="31"/>
      <c r="V34" s="16"/>
      <c r="W34" s="44"/>
      <c r="X34" s="16"/>
      <c r="Y34" s="16"/>
      <c r="Z34" s="31"/>
      <c r="AA34" s="27"/>
      <c r="AB34" s="3"/>
      <c r="AC34" s="3"/>
      <c r="AD34" s="3"/>
      <c r="AE34" s="3"/>
      <c r="AF34" s="3"/>
      <c r="AG34" s="3"/>
      <c r="AH34" s="3"/>
      <c r="AI34" s="3"/>
    </row>
    <row r="35" spans="3:35" ht="12.75">
      <c r="C35" s="6" t="s">
        <v>32</v>
      </c>
      <c r="D35" s="12"/>
      <c r="E35" s="38">
        <v>2821</v>
      </c>
      <c r="F35" s="39"/>
      <c r="G35" s="38">
        <v>94</v>
      </c>
      <c r="H35" s="39"/>
      <c r="I35" s="38">
        <f>E35+G35</f>
        <v>2915</v>
      </c>
      <c r="J35" s="39"/>
      <c r="K35" s="38">
        <f>I35/N35</f>
        <v>281.64251207729467</v>
      </c>
      <c r="L35" s="27"/>
      <c r="M35" s="16"/>
      <c r="N35" s="45">
        <v>10.35</v>
      </c>
      <c r="O35" s="16"/>
      <c r="P35" s="29"/>
      <c r="Q35" s="31">
        <v>188.1</v>
      </c>
      <c r="R35" s="16"/>
      <c r="S35" s="31">
        <v>7.8</v>
      </c>
      <c r="T35" s="16"/>
      <c r="U35" s="31">
        <v>195.9</v>
      </c>
      <c r="V35" s="16"/>
      <c r="W35" s="44">
        <f>U35/N35</f>
        <v>18.92753623188406</v>
      </c>
      <c r="X35" s="16"/>
      <c r="Y35" s="16"/>
      <c r="Z35" s="31"/>
      <c r="AA35" s="27"/>
      <c r="AB35" s="3"/>
      <c r="AC35" s="3"/>
      <c r="AD35" s="3"/>
      <c r="AE35" s="3"/>
      <c r="AF35" s="3"/>
      <c r="AG35" s="3"/>
      <c r="AH35" s="3"/>
      <c r="AI35" s="3"/>
    </row>
    <row r="36" spans="3:35" ht="12.75">
      <c r="C36" s="6" t="s">
        <v>33</v>
      </c>
      <c r="D36" s="12"/>
      <c r="E36" s="38">
        <v>3013</v>
      </c>
      <c r="F36" s="39"/>
      <c r="G36" s="38">
        <v>82</v>
      </c>
      <c r="H36" s="39"/>
      <c r="I36" s="38">
        <f>E36+G36</f>
        <v>3095</v>
      </c>
      <c r="J36" s="39"/>
      <c r="K36" s="38">
        <f>I36/N36</f>
        <v>272.44718309859155</v>
      </c>
      <c r="L36" s="27"/>
      <c r="M36" s="16"/>
      <c r="N36" s="45">
        <v>11.36</v>
      </c>
      <c r="O36" s="16"/>
      <c r="P36" s="29"/>
      <c r="Q36" s="31">
        <f>+E36/15</f>
        <v>200.86666666666667</v>
      </c>
      <c r="R36" s="16"/>
      <c r="S36" s="31">
        <f>+G36/12</f>
        <v>6.833333333333333</v>
      </c>
      <c r="T36" s="16"/>
      <c r="U36" s="31">
        <f>+Q36+S36</f>
        <v>207.70000000000002</v>
      </c>
      <c r="V36" s="16"/>
      <c r="W36" s="44">
        <f>U36/N36</f>
        <v>18.283450704225356</v>
      </c>
      <c r="X36" s="16"/>
      <c r="Y36" s="16"/>
      <c r="Z36" s="31">
        <f>(U35+U36)/2</f>
        <v>201.8</v>
      </c>
      <c r="AA36" s="27"/>
      <c r="AB36" s="3"/>
      <c r="AC36" s="3"/>
      <c r="AD36" s="3"/>
      <c r="AE36" s="3"/>
      <c r="AF36" s="3"/>
      <c r="AG36" s="3"/>
      <c r="AH36" s="3"/>
      <c r="AI36" s="3"/>
    </row>
    <row r="37" spans="3:35" ht="12.75">
      <c r="C37" s="6"/>
      <c r="D37" s="12"/>
      <c r="E37" s="38"/>
      <c r="F37" s="39"/>
      <c r="G37" s="38"/>
      <c r="H37" s="39"/>
      <c r="I37" s="38"/>
      <c r="J37" s="39"/>
      <c r="K37" s="38"/>
      <c r="L37" s="27"/>
      <c r="M37" s="16"/>
      <c r="N37" s="45"/>
      <c r="O37" s="16"/>
      <c r="P37" s="29"/>
      <c r="Q37" s="31"/>
      <c r="R37" s="16"/>
      <c r="S37" s="31"/>
      <c r="T37" s="16"/>
      <c r="U37" s="31"/>
      <c r="V37" s="16"/>
      <c r="W37" s="44"/>
      <c r="X37" s="16"/>
      <c r="Y37" s="16"/>
      <c r="Z37" s="31"/>
      <c r="AA37" s="27"/>
      <c r="AB37" s="3"/>
      <c r="AC37" s="3"/>
      <c r="AD37" s="3"/>
      <c r="AE37" s="3"/>
      <c r="AF37" s="3"/>
      <c r="AG37" s="3"/>
      <c r="AH37" s="3"/>
      <c r="AI37" s="3"/>
    </row>
    <row r="38" spans="3:35" ht="12.75">
      <c r="C38" s="6" t="s">
        <v>34</v>
      </c>
      <c r="D38" s="12"/>
      <c r="E38" s="38">
        <v>3149</v>
      </c>
      <c r="F38" s="39"/>
      <c r="G38" s="38">
        <v>80</v>
      </c>
      <c r="H38" s="39"/>
      <c r="I38" s="38">
        <f>E38+G38</f>
        <v>3229</v>
      </c>
      <c r="J38" s="39"/>
      <c r="K38" s="38">
        <f>I38/N38</f>
        <v>305.4872280037843</v>
      </c>
      <c r="L38" s="27"/>
      <c r="M38" s="16"/>
      <c r="N38" s="45">
        <v>10.57</v>
      </c>
      <c r="O38" s="16"/>
      <c r="P38" s="29"/>
      <c r="Q38" s="31">
        <f>+E38/15</f>
        <v>209.93333333333334</v>
      </c>
      <c r="R38" s="16"/>
      <c r="S38" s="31">
        <f>+G38/12</f>
        <v>6.666666666666667</v>
      </c>
      <c r="T38" s="16"/>
      <c r="U38" s="31">
        <f>+Q38+S38</f>
        <v>216.6</v>
      </c>
      <c r="V38" s="16"/>
      <c r="W38" s="44">
        <f>U38/N38</f>
        <v>20.491958372753075</v>
      </c>
      <c r="X38" s="16"/>
      <c r="Y38" s="16"/>
      <c r="Z38" s="31"/>
      <c r="AA38" s="27"/>
      <c r="AB38" s="3"/>
      <c r="AC38" s="3"/>
      <c r="AD38" s="3"/>
      <c r="AE38" s="3"/>
      <c r="AF38" s="3"/>
      <c r="AG38" s="3"/>
      <c r="AH38" s="3"/>
      <c r="AI38" s="3"/>
    </row>
    <row r="39" spans="3:35" ht="12.75">
      <c r="C39" s="6" t="s">
        <v>35</v>
      </c>
      <c r="D39" s="12"/>
      <c r="E39" s="38">
        <v>2792</v>
      </c>
      <c r="F39" s="39"/>
      <c r="G39" s="38">
        <v>62</v>
      </c>
      <c r="H39" s="39"/>
      <c r="I39" s="38">
        <f>E39+G39</f>
        <v>2854</v>
      </c>
      <c r="J39" s="39"/>
      <c r="K39" s="38">
        <f>I39/N39</f>
        <v>268.48541862652866</v>
      </c>
      <c r="L39" s="27"/>
      <c r="M39" s="16"/>
      <c r="N39" s="45">
        <v>10.63</v>
      </c>
      <c r="O39" s="16"/>
      <c r="P39" s="29"/>
      <c r="Q39" s="31">
        <f>+E39/15</f>
        <v>186.13333333333333</v>
      </c>
      <c r="R39" s="16"/>
      <c r="S39" s="31">
        <f>+G39/12</f>
        <v>5.166666666666667</v>
      </c>
      <c r="T39" s="16"/>
      <c r="U39" s="31">
        <f>+Q39+S39</f>
        <v>191.29999999999998</v>
      </c>
      <c r="V39" s="16"/>
      <c r="W39" s="44">
        <f>U39/N39</f>
        <v>17.996237064910627</v>
      </c>
      <c r="X39" s="16"/>
      <c r="Y39" s="16"/>
      <c r="Z39" s="31">
        <f>(U38+U39)/2</f>
        <v>203.95</v>
      </c>
      <c r="AA39" s="27"/>
      <c r="AB39" s="3"/>
      <c r="AC39" s="3"/>
      <c r="AD39" s="3"/>
      <c r="AE39" s="3"/>
      <c r="AF39" s="3"/>
      <c r="AG39" s="3"/>
      <c r="AH39" s="3"/>
      <c r="AI39" s="3"/>
    </row>
    <row r="40" spans="3:35" ht="12.75">
      <c r="C40" s="6"/>
      <c r="D40" s="12"/>
      <c r="E40" s="38"/>
      <c r="F40" s="39"/>
      <c r="G40" s="38"/>
      <c r="H40" s="39"/>
      <c r="I40" s="38"/>
      <c r="J40" s="39"/>
      <c r="K40" s="38"/>
      <c r="L40" s="27"/>
      <c r="M40" s="16"/>
      <c r="N40" s="45"/>
      <c r="O40" s="16"/>
      <c r="P40" s="29"/>
      <c r="Q40" s="31"/>
      <c r="R40" s="16"/>
      <c r="S40" s="31"/>
      <c r="T40" s="16"/>
      <c r="U40" s="31"/>
      <c r="V40" s="16"/>
      <c r="W40" s="44"/>
      <c r="X40" s="16"/>
      <c r="Y40" s="16"/>
      <c r="Z40" s="31"/>
      <c r="AA40" s="27"/>
      <c r="AB40" s="3"/>
      <c r="AC40" s="3"/>
      <c r="AD40" s="3"/>
      <c r="AE40" s="3"/>
      <c r="AF40" s="3"/>
      <c r="AG40" s="3"/>
      <c r="AH40" s="3"/>
      <c r="AI40" s="3"/>
    </row>
    <row r="41" spans="3:35" ht="12.75">
      <c r="C41" s="6" t="s">
        <v>36</v>
      </c>
      <c r="D41" s="12"/>
      <c r="E41" s="38">
        <v>3150</v>
      </c>
      <c r="F41" s="39"/>
      <c r="G41" s="38">
        <v>65</v>
      </c>
      <c r="H41" s="39"/>
      <c r="I41" s="38">
        <f>E41+G41</f>
        <v>3215</v>
      </c>
      <c r="J41" s="39"/>
      <c r="K41" s="38">
        <f>I41/N41</f>
        <v>319.2651439920556</v>
      </c>
      <c r="L41" s="27"/>
      <c r="M41" s="16"/>
      <c r="N41" s="45">
        <v>10.07</v>
      </c>
      <c r="O41" s="16"/>
      <c r="P41" s="29"/>
      <c r="Q41" s="31">
        <f>+E41/15</f>
        <v>210</v>
      </c>
      <c r="R41" s="16"/>
      <c r="S41" s="31">
        <f>+G41/12</f>
        <v>5.416666666666667</v>
      </c>
      <c r="T41" s="16"/>
      <c r="U41" s="31">
        <f>+Q41+S41</f>
        <v>215.41666666666666</v>
      </c>
      <c r="V41" s="16"/>
      <c r="W41" s="44">
        <f>U41/N41</f>
        <v>21.391923204237006</v>
      </c>
      <c r="X41" s="16"/>
      <c r="Y41" s="16"/>
      <c r="Z41" s="31"/>
      <c r="AA41" s="27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6"/>
      <c r="D42" s="14"/>
      <c r="E42" s="40"/>
      <c r="F42" s="40"/>
      <c r="G42" s="40"/>
      <c r="H42" s="40"/>
      <c r="I42" s="41"/>
      <c r="J42" s="40"/>
      <c r="K42" s="41"/>
      <c r="L42" s="34"/>
      <c r="M42" s="16"/>
      <c r="N42" s="35"/>
      <c r="O42" s="16"/>
      <c r="P42" s="36"/>
      <c r="Q42" s="37"/>
      <c r="R42" s="19"/>
      <c r="S42" s="37"/>
      <c r="T42" s="19"/>
      <c r="U42" s="37"/>
      <c r="V42" s="19"/>
      <c r="W42" s="33"/>
      <c r="X42" s="19"/>
      <c r="Y42" s="19"/>
      <c r="Z42" s="19"/>
      <c r="AA42" s="34"/>
      <c r="AB42" s="3"/>
      <c r="AC42" s="3"/>
      <c r="AD42" s="3"/>
      <c r="AE42" s="3"/>
      <c r="AF42" s="3"/>
      <c r="AG42" s="3"/>
      <c r="AH42" s="3"/>
      <c r="AI42" s="3"/>
    </row>
    <row r="43" spans="3:35" ht="7.5" customHeight="1">
      <c r="C43" s="16"/>
      <c r="D43" s="3"/>
      <c r="E43" s="38" t="s">
        <v>15</v>
      </c>
      <c r="F43" s="39"/>
      <c r="G43" s="39"/>
      <c r="H43" s="39"/>
      <c r="I43" s="39"/>
      <c r="J43" s="39"/>
      <c r="K43" s="3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31"/>
      <c r="AA43" s="16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16"/>
      <c r="D44" s="43" t="s">
        <v>19</v>
      </c>
      <c r="E44" s="43" t="s">
        <v>38</v>
      </c>
      <c r="F44" s="39"/>
      <c r="G44" s="39"/>
      <c r="H44" s="39"/>
      <c r="I44" s="39"/>
      <c r="J44" s="39"/>
      <c r="K44" s="39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1"/>
      <c r="AA44" s="16"/>
      <c r="AB44" s="3"/>
      <c r="AC44" s="3"/>
      <c r="AD44" s="3"/>
      <c r="AE44" s="3"/>
      <c r="AF44" s="3"/>
      <c r="AG44" s="3"/>
      <c r="AH44" s="3"/>
      <c r="AI44" s="3"/>
    </row>
    <row r="45" spans="3:35" ht="12.75">
      <c r="C45" s="16"/>
      <c r="D45" s="43" t="s">
        <v>20</v>
      </c>
      <c r="E45" s="43" t="s">
        <v>18</v>
      </c>
      <c r="F45" s="39"/>
      <c r="G45" s="39"/>
      <c r="H45" s="39"/>
      <c r="I45" s="39"/>
      <c r="J45" s="39"/>
      <c r="K45" s="39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31"/>
      <c r="AA45" s="16"/>
      <c r="AB45" s="3"/>
      <c r="AC45" s="3"/>
      <c r="AD45" s="3"/>
      <c r="AE45" s="3"/>
      <c r="AF45" s="3"/>
      <c r="AG45" s="3"/>
      <c r="AH45" s="3"/>
      <c r="AI45" s="3"/>
    </row>
    <row r="46" spans="3:35" ht="12.75">
      <c r="C46" s="16"/>
      <c r="D46" s="3"/>
      <c r="E46" s="39"/>
      <c r="F46" s="39"/>
      <c r="G46" s="39"/>
      <c r="H46" s="39"/>
      <c r="I46" s="39"/>
      <c r="J46" s="39"/>
      <c r="K46" s="3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31"/>
      <c r="AA46" s="16"/>
      <c r="AB46" s="3"/>
      <c r="AC46" s="3"/>
      <c r="AD46" s="3"/>
      <c r="AE46" s="3"/>
      <c r="AF46" s="3"/>
      <c r="AG46" s="3"/>
      <c r="AH46" s="3"/>
      <c r="AI46" s="3"/>
    </row>
    <row r="47" spans="3:35" ht="12.75">
      <c r="C47" s="16"/>
      <c r="D47" s="3"/>
      <c r="E47" s="39"/>
      <c r="F47" s="39"/>
      <c r="G47" s="39"/>
      <c r="H47" s="39"/>
      <c r="I47" s="39"/>
      <c r="J47" s="39"/>
      <c r="K47" s="39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31"/>
      <c r="AA47" s="16"/>
      <c r="AB47" s="3"/>
      <c r="AC47" s="3"/>
      <c r="AD47" s="3"/>
      <c r="AE47" s="3"/>
      <c r="AF47" s="3"/>
      <c r="AG47" s="3"/>
      <c r="AH47" s="3"/>
      <c r="AI47" s="3"/>
    </row>
    <row r="48" spans="3:35" ht="12.75">
      <c r="C48" s="16"/>
      <c r="D48" s="3"/>
      <c r="E48" s="39"/>
      <c r="F48" s="39"/>
      <c r="G48" s="39"/>
      <c r="H48" s="39"/>
      <c r="I48" s="39"/>
      <c r="J48" s="39"/>
      <c r="K48" s="39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31"/>
      <c r="AA48" s="16"/>
      <c r="AB48" s="3"/>
      <c r="AC48" s="3"/>
      <c r="AD48" s="3"/>
      <c r="AE48" s="3"/>
      <c r="AF48" s="3"/>
      <c r="AG48" s="3"/>
      <c r="AH48" s="3"/>
      <c r="AI48" s="3"/>
    </row>
    <row r="49" spans="3:35" ht="12.75">
      <c r="C49" s="16"/>
      <c r="D49" s="3"/>
      <c r="E49" s="39"/>
      <c r="F49" s="39"/>
      <c r="G49" s="39"/>
      <c r="H49" s="39"/>
      <c r="I49" s="39"/>
      <c r="J49" s="39"/>
      <c r="K49" s="3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31"/>
      <c r="AA49" s="16"/>
      <c r="AB49" s="3"/>
      <c r="AC49" s="3"/>
      <c r="AD49" s="3"/>
      <c r="AE49" s="3"/>
      <c r="AF49" s="3"/>
      <c r="AG49" s="3"/>
      <c r="AH49" s="3"/>
      <c r="AI49" s="3"/>
    </row>
    <row r="50" spans="3:35" ht="12.75">
      <c r="C50" s="16"/>
      <c r="D50" s="3"/>
      <c r="E50" s="39"/>
      <c r="F50" s="39"/>
      <c r="G50" s="39"/>
      <c r="H50" s="39"/>
      <c r="I50" s="39"/>
      <c r="J50" s="39"/>
      <c r="K50" s="39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1"/>
      <c r="AA50" s="16"/>
      <c r="AB50" s="3"/>
      <c r="AC50" s="3"/>
      <c r="AD50" s="3"/>
      <c r="AE50" s="3"/>
      <c r="AF50" s="3"/>
      <c r="AG50" s="3"/>
      <c r="AH50" s="3"/>
      <c r="AI50" s="3"/>
    </row>
    <row r="51" spans="3:35" ht="12.75">
      <c r="C51" s="16"/>
      <c r="D51" s="3"/>
      <c r="E51" s="42"/>
      <c r="F51" s="42"/>
      <c r="G51" s="42"/>
      <c r="H51" s="42"/>
      <c r="I51" s="42"/>
      <c r="J51" s="42"/>
      <c r="K51" s="4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3"/>
      <c r="AA51" s="3"/>
      <c r="AB51" s="3"/>
      <c r="AC51" s="3"/>
      <c r="AD51" s="3"/>
      <c r="AE51" s="3"/>
      <c r="AF51" s="3"/>
      <c r="AG51" s="3"/>
      <c r="AH51" s="3"/>
      <c r="AI51" s="3"/>
    </row>
    <row r="52" spans="3:35" ht="12.75">
      <c r="C52" s="16"/>
      <c r="D52" s="3"/>
      <c r="E52" s="42"/>
      <c r="F52" s="42"/>
      <c r="G52" s="42"/>
      <c r="H52" s="42"/>
      <c r="I52" s="42"/>
      <c r="J52" s="42"/>
      <c r="K52" s="4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3"/>
      <c r="AA52" s="3"/>
      <c r="AB52" s="3"/>
      <c r="AC52" s="3"/>
      <c r="AD52" s="3"/>
      <c r="AE52" s="3"/>
      <c r="AF52" s="3"/>
      <c r="AG52" s="3"/>
      <c r="AH52" s="3"/>
      <c r="AI52" s="3"/>
    </row>
    <row r="53" spans="3:3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3"/>
      <c r="AA53" s="3"/>
      <c r="AB53" s="3"/>
      <c r="AC53" s="3"/>
      <c r="AD53" s="3"/>
      <c r="AE53" s="3"/>
      <c r="AF53" s="3"/>
      <c r="AG53" s="3"/>
      <c r="AH53" s="3"/>
      <c r="AI53" s="3"/>
    </row>
    <row r="54" spans="3:3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3"/>
      <c r="AA54" s="3"/>
      <c r="AB54" s="3"/>
      <c r="AC54" s="3"/>
      <c r="AD54" s="3"/>
      <c r="AE54" s="3"/>
      <c r="AF54" s="3"/>
      <c r="AG54" s="3"/>
      <c r="AH54" s="3"/>
      <c r="AI54" s="3"/>
    </row>
    <row r="55" spans="3:3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3"/>
      <c r="AA55" s="3"/>
      <c r="AB55" s="3"/>
      <c r="AC55" s="3"/>
      <c r="AD55" s="3"/>
      <c r="AE55" s="3"/>
      <c r="AF55" s="3"/>
      <c r="AG55" s="3"/>
      <c r="AH55" s="3"/>
      <c r="AI55" s="3"/>
    </row>
    <row r="56" spans="3:3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3"/>
      <c r="AA56" s="3"/>
      <c r="AB56" s="3"/>
      <c r="AC56" s="3"/>
      <c r="AD56" s="3"/>
      <c r="AE56" s="3"/>
      <c r="AF56" s="3"/>
      <c r="AG56" s="3"/>
      <c r="AH56" s="3"/>
      <c r="AI56" s="3"/>
    </row>
    <row r="57" spans="3:3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3"/>
      <c r="AA57" s="3"/>
      <c r="AB57" s="3"/>
      <c r="AC57" s="3"/>
      <c r="AD57" s="3"/>
      <c r="AE57" s="3"/>
      <c r="AF57" s="3"/>
      <c r="AG57" s="3"/>
      <c r="AH57" s="3"/>
      <c r="AI57" s="3"/>
    </row>
    <row r="58" spans="3:3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3"/>
      <c r="AA58" s="3"/>
      <c r="AB58" s="3"/>
      <c r="AC58" s="3"/>
      <c r="AD58" s="3"/>
      <c r="AE58" s="3"/>
      <c r="AF58" s="3"/>
      <c r="AG58" s="3"/>
      <c r="AH58" s="3"/>
      <c r="AI58" s="3"/>
    </row>
    <row r="59" spans="3:3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3"/>
      <c r="AA59" s="3"/>
      <c r="AB59" s="3"/>
      <c r="AC59" s="3"/>
      <c r="AD59" s="3"/>
      <c r="AE59" s="3"/>
      <c r="AF59" s="3"/>
      <c r="AG59" s="3"/>
      <c r="AH59" s="3"/>
      <c r="AI59" s="3"/>
    </row>
    <row r="60" spans="3:3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"/>
      <c r="AA60" s="3"/>
      <c r="AB60" s="3"/>
      <c r="AC60" s="3"/>
      <c r="AD60" s="3"/>
      <c r="AE60" s="3"/>
      <c r="AF60" s="3"/>
      <c r="AG60" s="3"/>
      <c r="AH60" s="3"/>
      <c r="AI60" s="3"/>
    </row>
    <row r="61" spans="3:3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3"/>
      <c r="AA61" s="3"/>
      <c r="AB61" s="3"/>
      <c r="AC61" s="3"/>
      <c r="AD61" s="3"/>
      <c r="AE61" s="3"/>
      <c r="AF61" s="3"/>
      <c r="AG61" s="3"/>
      <c r="AH61" s="3"/>
      <c r="AI61" s="3"/>
    </row>
    <row r="62" ht="12.75">
      <c r="Z62" s="1"/>
    </row>
    <row r="63" ht="12.75">
      <c r="Z63" s="1"/>
    </row>
    <row r="64" ht="12.75">
      <c r="Z64" s="1"/>
    </row>
    <row r="65" ht="12.75">
      <c r="Z65" s="1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</sheetData>
  <sheetProtection/>
  <mergeCells count="3">
    <mergeCell ref="C8:AA8"/>
    <mergeCell ref="D10:L10"/>
    <mergeCell ref="P10:AA10"/>
  </mergeCells>
  <printOptions horizontalCentered="1" verticalCentered="1"/>
  <pageMargins left="0.5" right="0.5" top="0.4" bottom="0" header="0.5" footer="0.3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2008-01-23T20:46:14Z</cp:lastPrinted>
  <dcterms:created xsi:type="dcterms:W3CDTF">2002-01-04T17:05:30Z</dcterms:created>
  <dcterms:modified xsi:type="dcterms:W3CDTF">2008-03-10T13:14:34Z</dcterms:modified>
  <cp:category/>
  <cp:version/>
  <cp:contentType/>
  <cp:contentStatus/>
</cp:coreProperties>
</file>