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40" activeTab="0"/>
  </bookViews>
  <sheets>
    <sheet name="E2-MA&amp;CS" sheetId="1" r:id="rId1"/>
  </sheets>
  <definedNames>
    <definedName name="_Regression_Int" localSheetId="0" hidden="1">1</definedName>
    <definedName name="_xlnm.Print_Area" localSheetId="0">'E2-MA&amp;CS'!$C$3:$AB$64</definedName>
    <definedName name="Print_Area_MI">'E2-MA&amp;CS'!$C$3:$AA$60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<sst xmlns="http://schemas.openxmlformats.org/spreadsheetml/2006/main" count="69" uniqueCount="55">
  <si>
    <t>Department:  MATHEMATICS / COMPUTER SCIENCE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</si>
  <si>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</si>
  <si>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</si>
  <si>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</si>
  <si>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</si>
  <si>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</si>
  <si>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</si>
  <si>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</si>
  <si>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</si>
  <si>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</si>
  <si>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</si>
  <si>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</si>
  <si>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</si>
  <si>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</si>
  <si>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</si>
  <si>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</si>
  <si>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</si>
  <si>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</si>
  <si>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</si>
  <si>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</si>
  <si>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</si>
  <si>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</si>
  <si>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</si>
  <si>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</si>
  <si>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</si>
  <si>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</si>
  <si>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</si>
  <si>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</si>
  <si>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</si>
  <si>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</si>
  <si>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</si>
  <si>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</si>
  <si>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</si>
  <si>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</si>
  <si>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</si>
  <si>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</si>
  <si>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</si>
  <si>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</si>
  <si>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</si>
  <si>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</si>
  <si>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</si>
  <si>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</si>
  <si>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</si>
  <si>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S 2004</t>
  </si>
  <si>
    <t xml:space="preserve"> F 2004 ***</t>
  </si>
  <si>
    <t>***</t>
  </si>
  <si>
    <t>^ ^    All  data prior to F2004 consists of data for then existing Department of Mathematics and Computer Science</t>
  </si>
  <si>
    <t>Department:  MATHEMATICAL  SCIENCES   ^ ^</t>
  </si>
  <si>
    <t xml:space="preserve"> S 2005</t>
  </si>
  <si>
    <t xml:space="preserve"> F 2005</t>
  </si>
  <si>
    <t>Data for only Departments of Mathematical Science, not including any Computer Science data</t>
  </si>
  <si>
    <t xml:space="preserve"> S 2006</t>
  </si>
  <si>
    <t xml:space="preserve"> F 2006</t>
  </si>
  <si>
    <t>AFTE *</t>
  </si>
  <si>
    <t>Annual 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</si>
</sst>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6">
    <font>
      <sz val="10"/>
      <name val="Helv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3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left"/>
      <protection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 applyProtection="1">
      <alignment horizontal="center"/>
      <protection/>
    </xf>
    <xf numFmtId="167" fontId="2" fillId="0" borderId="0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/>
    </xf>
    <xf numFmtId="0" fontId="2" fillId="0" borderId="17" xfId="0" applyFont="1" applyBorder="1" applyAlignment="1">
      <alignment horizontal="center"/>
    </xf>
    <xf numFmtId="165" fontId="2" fillId="0" borderId="17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91"/>
  <sheetViews>
    <sheetView showGridLines="0" tabSelected="1" workbookViewId="0" topLeftCell="A1">
      <selection activeCell="A1" sqref="A1"/>
    </sheetView>
  </sheetViews>
  <sheetFormatPr defaultColWidth="8.57421875" defaultRowHeight="12.75"/>
  <cols>
    <col min="3" max="3" width="11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1.7109375" style="0" customWidth="1"/>
    <col min="14" max="14" width="6.7109375" style="41" customWidth="1"/>
    <col min="15" max="15" width="1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2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0.9921875" style="0" customWidth="1"/>
    <col min="25" max="25" width="1.1484375" style="0" customWidth="1"/>
    <col min="26" max="26" width="10.00390625" style="0" customWidth="1"/>
    <col min="27" max="27" width="1.7109375" style="0" hidden="1" customWidth="1"/>
    <col min="28" max="28" width="2.7109375" style="0" customWidth="1"/>
    <col min="29" max="16384" width="8.140625" style="0" customWidth="1"/>
  </cols>
  <sheetData>
    <row r="1" spans="1:3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3" t="s">
        <v>35</v>
      </c>
      <c r="D3" s="2"/>
      <c r="E3" s="2"/>
      <c r="F3" s="2"/>
      <c r="G3" s="2"/>
      <c r="H3" s="2"/>
      <c r="I3" s="2"/>
      <c r="J3" s="2"/>
      <c r="K3" s="2"/>
      <c r="L3" s="2"/>
      <c r="M3" s="2"/>
      <c r="N3" s="3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>
      <c r="A4" s="2"/>
      <c r="B4" s="2"/>
      <c r="C4" s="3" t="s">
        <v>42</v>
      </c>
      <c r="D4" s="2"/>
      <c r="E4" s="2"/>
      <c r="F4" s="2"/>
      <c r="G4" s="2"/>
      <c r="H4" s="2"/>
      <c r="I4" s="2"/>
      <c r="J4" s="2"/>
      <c r="K4" s="2"/>
      <c r="L4" s="2"/>
      <c r="M4" s="2"/>
      <c r="N4" s="3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 t="s">
        <v>47</v>
      </c>
      <c r="AA5" s="5" t="s">
        <v>0</v>
      </c>
      <c r="AB5" s="2"/>
      <c r="AC5" s="2"/>
      <c r="AD5" s="2"/>
    </row>
    <row r="6" spans="1:30" ht="6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"/>
      <c r="AC6" s="2"/>
      <c r="AD6" s="2"/>
    </row>
    <row r="7" spans="1:30" ht="20.25">
      <c r="A7" s="2"/>
      <c r="B7" s="2"/>
      <c r="C7" s="66" t="s">
        <v>36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2"/>
      <c r="AD7" s="2"/>
    </row>
    <row r="8" spans="1:30" ht="9" customHeight="1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/>
      <c r="AC8" s="2"/>
      <c r="AD8" s="2"/>
    </row>
    <row r="9" spans="1:30" ht="12.75">
      <c r="A9" s="2"/>
      <c r="B9" s="2"/>
      <c r="C9" s="4"/>
      <c r="D9" s="65" t="s">
        <v>1</v>
      </c>
      <c r="E9" s="65"/>
      <c r="F9" s="65"/>
      <c r="G9" s="65"/>
      <c r="H9" s="65"/>
      <c r="I9" s="65"/>
      <c r="J9" s="65"/>
      <c r="K9" s="65"/>
      <c r="L9" s="65"/>
      <c r="M9" s="4"/>
      <c r="N9" s="33"/>
      <c r="O9" s="4"/>
      <c r="P9" s="65" t="s">
        <v>37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2"/>
      <c r="AC9" s="2"/>
      <c r="AD9" s="2"/>
    </row>
    <row r="10" spans="1:30" ht="9" customHeight="1">
      <c r="A10" s="2"/>
      <c r="B10" s="12"/>
      <c r="C10" s="23"/>
      <c r="D10" s="24"/>
      <c r="E10" s="25"/>
      <c r="F10" s="25"/>
      <c r="G10" s="25"/>
      <c r="H10" s="25"/>
      <c r="I10" s="25"/>
      <c r="J10" s="25"/>
      <c r="K10" s="25"/>
      <c r="L10" s="26"/>
      <c r="M10" s="23"/>
      <c r="N10" s="34"/>
      <c r="O10" s="23"/>
      <c r="P10" s="24"/>
      <c r="Q10" s="25"/>
      <c r="R10" s="25"/>
      <c r="S10" s="25"/>
      <c r="T10" s="25"/>
      <c r="U10" s="25"/>
      <c r="V10" s="25"/>
      <c r="W10" s="25"/>
      <c r="X10" s="25"/>
      <c r="Y10" s="25"/>
      <c r="Z10" s="59"/>
      <c r="AA10" s="43"/>
      <c r="AB10" s="44"/>
      <c r="AC10" s="2"/>
      <c r="AD10" s="2"/>
    </row>
    <row r="11" spans="1:30" ht="12.75">
      <c r="A11" s="2"/>
      <c r="B11" s="12"/>
      <c r="C11" s="23"/>
      <c r="D11" s="27"/>
      <c r="E11" s="23"/>
      <c r="F11" s="23"/>
      <c r="G11" s="23"/>
      <c r="H11" s="23"/>
      <c r="I11" s="23"/>
      <c r="J11" s="23"/>
      <c r="K11" s="6" t="s">
        <v>2</v>
      </c>
      <c r="L11" s="28"/>
      <c r="M11" s="23"/>
      <c r="N11" s="35" t="s">
        <v>3</v>
      </c>
      <c r="O11" s="23"/>
      <c r="P11" s="27"/>
      <c r="Q11" s="50"/>
      <c r="R11" s="50"/>
      <c r="S11" s="50"/>
      <c r="T11" s="50"/>
      <c r="U11" s="50"/>
      <c r="V11" s="50"/>
      <c r="W11" s="50"/>
      <c r="X11" s="50"/>
      <c r="Y11" s="50"/>
      <c r="Z11" s="60"/>
      <c r="AA11" s="45"/>
      <c r="AB11" s="44"/>
      <c r="AC11" s="2"/>
      <c r="AD11" s="2"/>
    </row>
    <row r="12" spans="1:30" ht="12.75">
      <c r="A12" s="2"/>
      <c r="B12" s="12"/>
      <c r="C12" s="7" t="s">
        <v>4</v>
      </c>
      <c r="D12" s="27"/>
      <c r="E12" s="7" t="s">
        <v>5</v>
      </c>
      <c r="F12" s="29"/>
      <c r="G12" s="7" t="s">
        <v>6</v>
      </c>
      <c r="H12" s="29"/>
      <c r="I12" s="7" t="s">
        <v>7</v>
      </c>
      <c r="J12" s="29"/>
      <c r="K12" s="7" t="s">
        <v>8</v>
      </c>
      <c r="L12" s="28"/>
      <c r="M12" s="23"/>
      <c r="N12" s="36" t="s">
        <v>8</v>
      </c>
      <c r="O12" s="23"/>
      <c r="P12" s="27"/>
      <c r="Q12" s="51" t="s">
        <v>5</v>
      </c>
      <c r="R12" s="52"/>
      <c r="S12" s="51" t="s">
        <v>6</v>
      </c>
      <c r="T12" s="52"/>
      <c r="U12" s="51" t="s">
        <v>7</v>
      </c>
      <c r="V12" s="52"/>
      <c r="W12" s="51" t="s">
        <v>9</v>
      </c>
      <c r="X12" s="51"/>
      <c r="Y12" s="52"/>
      <c r="Z12" s="61" t="s">
        <v>53</v>
      </c>
      <c r="AA12" s="46"/>
      <c r="AB12" s="44"/>
      <c r="AC12" s="2"/>
      <c r="AD12" s="2"/>
    </row>
    <row r="13" spans="1:30" ht="9" customHeight="1">
      <c r="A13" s="2"/>
      <c r="B13" s="12"/>
      <c r="C13" s="12"/>
      <c r="D13" s="13"/>
      <c r="E13" s="12"/>
      <c r="F13" s="12"/>
      <c r="G13" s="12"/>
      <c r="H13" s="12"/>
      <c r="I13" s="12"/>
      <c r="J13" s="12"/>
      <c r="K13" s="12"/>
      <c r="L13" s="11"/>
      <c r="M13" s="12"/>
      <c r="N13" s="37"/>
      <c r="O13" s="12"/>
      <c r="P13" s="13"/>
      <c r="Q13" s="49"/>
      <c r="R13" s="49"/>
      <c r="S13" s="49"/>
      <c r="T13" s="49"/>
      <c r="U13" s="49"/>
      <c r="V13" s="49"/>
      <c r="W13" s="49"/>
      <c r="X13" s="49"/>
      <c r="Y13" s="49"/>
      <c r="Z13" s="62"/>
      <c r="AA13" s="47"/>
      <c r="AB13" s="44"/>
      <c r="AC13" s="2"/>
      <c r="AD13" s="2"/>
    </row>
    <row r="14" spans="1:30" ht="12.75" hidden="1">
      <c r="A14" s="2"/>
      <c r="B14" s="12"/>
      <c r="C14" s="6" t="s">
        <v>10</v>
      </c>
      <c r="D14" s="13"/>
      <c r="E14" s="15">
        <v>6536</v>
      </c>
      <c r="F14" s="12"/>
      <c r="G14" s="15">
        <v>66</v>
      </c>
      <c r="H14" s="12"/>
      <c r="I14" s="15">
        <f>E14+G14</f>
        <v>6602</v>
      </c>
      <c r="J14" s="12"/>
      <c r="K14" s="15">
        <v>345</v>
      </c>
      <c r="L14" s="11"/>
      <c r="M14" s="12"/>
      <c r="N14" s="37">
        <v>19.13</v>
      </c>
      <c r="O14" s="12"/>
      <c r="P14" s="13"/>
      <c r="Q14" s="53">
        <v>436</v>
      </c>
      <c r="R14" s="49"/>
      <c r="S14" s="53">
        <v>5</v>
      </c>
      <c r="T14" s="49"/>
      <c r="U14" s="53">
        <f>Q14+S14</f>
        <v>441</v>
      </c>
      <c r="V14" s="49"/>
      <c r="W14" s="53">
        <v>23.1</v>
      </c>
      <c r="X14" s="53"/>
      <c r="Y14" s="49"/>
      <c r="Z14" s="63"/>
      <c r="AA14" s="47"/>
      <c r="AB14" s="44"/>
      <c r="AC14" s="2"/>
      <c r="AD14" s="2"/>
    </row>
    <row r="15" spans="1:30" ht="12.75" hidden="1">
      <c r="A15" s="2"/>
      <c r="B15" s="12"/>
      <c r="C15" s="6" t="s">
        <v>11</v>
      </c>
      <c r="D15" s="13"/>
      <c r="E15" s="15">
        <v>5445</v>
      </c>
      <c r="F15" s="12"/>
      <c r="G15" s="15">
        <v>39</v>
      </c>
      <c r="H15" s="12"/>
      <c r="I15" s="15">
        <f>E15+G15</f>
        <v>5484</v>
      </c>
      <c r="J15" s="12"/>
      <c r="K15" s="15">
        <f>ROUND(I15/N15,0)</f>
        <v>301</v>
      </c>
      <c r="L15" s="11"/>
      <c r="M15" s="12"/>
      <c r="N15" s="37">
        <v>18.22</v>
      </c>
      <c r="O15" s="12"/>
      <c r="P15" s="13"/>
      <c r="Q15" s="53">
        <f>E15/15</f>
        <v>363</v>
      </c>
      <c r="R15" s="49"/>
      <c r="S15" s="54">
        <f>G15/12</f>
        <v>3.25</v>
      </c>
      <c r="T15" s="49"/>
      <c r="U15" s="54">
        <f>Q15+S15</f>
        <v>366.25</v>
      </c>
      <c r="V15" s="49"/>
      <c r="W15" s="53">
        <f>ROUND(U15/N15,1)</f>
        <v>20.1</v>
      </c>
      <c r="X15" s="53"/>
      <c r="Y15" s="49"/>
      <c r="Z15" s="63">
        <f>ROUND(U14+U15,0)/2</f>
        <v>403.5</v>
      </c>
      <c r="AA15" s="47"/>
      <c r="AB15" s="44"/>
      <c r="AC15" s="2"/>
      <c r="AD15" s="2"/>
    </row>
    <row r="16" spans="1:30" ht="6.75" customHeight="1" hidden="1">
      <c r="A16" s="2"/>
      <c r="B16" s="12"/>
      <c r="C16" s="12"/>
      <c r="D16" s="13"/>
      <c r="E16" s="12"/>
      <c r="F16" s="12"/>
      <c r="G16" s="12"/>
      <c r="H16" s="12"/>
      <c r="I16" s="12"/>
      <c r="J16" s="12"/>
      <c r="K16" s="12"/>
      <c r="L16" s="11"/>
      <c r="M16" s="12"/>
      <c r="N16" s="37"/>
      <c r="O16" s="12"/>
      <c r="P16" s="13"/>
      <c r="Q16" s="49"/>
      <c r="R16" s="49"/>
      <c r="S16" s="49"/>
      <c r="T16" s="49"/>
      <c r="U16" s="49"/>
      <c r="V16" s="49"/>
      <c r="W16" s="49"/>
      <c r="X16" s="49"/>
      <c r="Y16" s="49"/>
      <c r="Z16" s="63"/>
      <c r="AA16" s="47"/>
      <c r="AB16" s="44"/>
      <c r="AC16" s="2"/>
      <c r="AD16" s="2"/>
    </row>
    <row r="17" spans="1:30" ht="12.75" hidden="1">
      <c r="A17" s="2"/>
      <c r="B17" s="12"/>
      <c r="C17" s="6" t="s">
        <v>12</v>
      </c>
      <c r="D17" s="13"/>
      <c r="E17" s="9">
        <v>6182</v>
      </c>
      <c r="F17" s="10"/>
      <c r="G17" s="9">
        <v>63</v>
      </c>
      <c r="H17" s="10"/>
      <c r="I17" s="9">
        <f>E17+G17</f>
        <v>6245</v>
      </c>
      <c r="J17" s="12"/>
      <c r="K17" s="15">
        <f>ROUND(I17/N17,0)</f>
        <v>330</v>
      </c>
      <c r="L17" s="11"/>
      <c r="M17" s="12"/>
      <c r="N17" s="37">
        <v>18.91</v>
      </c>
      <c r="O17" s="12"/>
      <c r="P17" s="13"/>
      <c r="Q17" s="55">
        <f>E17/15</f>
        <v>412.1333333333333</v>
      </c>
      <c r="R17" s="56"/>
      <c r="S17" s="55">
        <f>G17/12</f>
        <v>5.25</v>
      </c>
      <c r="T17" s="56"/>
      <c r="U17" s="55">
        <f>Q17+S17</f>
        <v>417.3833333333333</v>
      </c>
      <c r="V17" s="49"/>
      <c r="W17" s="53">
        <f>ROUND(U17/N17,1)</f>
        <v>22.1</v>
      </c>
      <c r="X17" s="53"/>
      <c r="Y17" s="49"/>
      <c r="Z17" s="63"/>
      <c r="AA17" s="47"/>
      <c r="AB17" s="44"/>
      <c r="AC17" s="2"/>
      <c r="AD17" s="2"/>
    </row>
    <row r="18" spans="1:30" ht="12.75" hidden="1">
      <c r="A18" s="2"/>
      <c r="B18" s="12"/>
      <c r="C18" s="6" t="s">
        <v>13</v>
      </c>
      <c r="D18" s="13"/>
      <c r="E18" s="9">
        <v>5275</v>
      </c>
      <c r="F18" s="10"/>
      <c r="G18" s="9">
        <v>51</v>
      </c>
      <c r="H18" s="10"/>
      <c r="I18" s="9">
        <f>E18+G18</f>
        <v>5326</v>
      </c>
      <c r="J18" s="12"/>
      <c r="K18" s="15">
        <f>ROUND(I18/N18,0)</f>
        <v>291</v>
      </c>
      <c r="L18" s="11"/>
      <c r="M18" s="12"/>
      <c r="N18" s="37">
        <v>18.31</v>
      </c>
      <c r="O18" s="12"/>
      <c r="P18" s="13"/>
      <c r="Q18" s="55">
        <f>E18/15</f>
        <v>351.6666666666667</v>
      </c>
      <c r="R18" s="56"/>
      <c r="S18" s="55">
        <f>G18/12</f>
        <v>4.25</v>
      </c>
      <c r="T18" s="56"/>
      <c r="U18" s="55">
        <f>Q18+S18</f>
        <v>355.9166666666667</v>
      </c>
      <c r="V18" s="49"/>
      <c r="W18" s="53">
        <f>ROUND(U18/N18,1)</f>
        <v>19.4</v>
      </c>
      <c r="X18" s="53"/>
      <c r="Y18" s="49"/>
      <c r="Z18" s="63">
        <f>ROUND(U17+U18,0)/2</f>
        <v>386.5</v>
      </c>
      <c r="AA18" s="47"/>
      <c r="AB18" s="44"/>
      <c r="AC18" s="2"/>
      <c r="AD18" s="2"/>
    </row>
    <row r="19" spans="1:30" ht="6.75" customHeight="1" hidden="1">
      <c r="A19" s="2"/>
      <c r="B19" s="12"/>
      <c r="C19" s="12"/>
      <c r="D19" s="13"/>
      <c r="E19" s="10"/>
      <c r="F19" s="10"/>
      <c r="G19" s="10"/>
      <c r="H19" s="10"/>
      <c r="I19" s="10"/>
      <c r="J19" s="12"/>
      <c r="K19" s="12"/>
      <c r="L19" s="11"/>
      <c r="M19" s="12"/>
      <c r="N19" s="38"/>
      <c r="O19" s="12"/>
      <c r="P19" s="13"/>
      <c r="Q19" s="56"/>
      <c r="R19" s="56"/>
      <c r="S19" s="56"/>
      <c r="T19" s="56"/>
      <c r="U19" s="56"/>
      <c r="V19" s="49"/>
      <c r="W19" s="49"/>
      <c r="X19" s="49"/>
      <c r="Y19" s="49"/>
      <c r="Z19" s="63"/>
      <c r="AA19" s="47"/>
      <c r="AB19" s="44"/>
      <c r="AC19" s="2"/>
      <c r="AD19" s="2"/>
    </row>
    <row r="20" spans="1:30" ht="12.75" hidden="1">
      <c r="A20" s="2"/>
      <c r="B20" s="12"/>
      <c r="C20" s="6" t="s">
        <v>14</v>
      </c>
      <c r="D20" s="13"/>
      <c r="E20" s="9">
        <v>5873</v>
      </c>
      <c r="F20" s="10"/>
      <c r="G20" s="9">
        <v>48</v>
      </c>
      <c r="H20" s="10"/>
      <c r="I20" s="9">
        <f>E20+G20</f>
        <v>5921</v>
      </c>
      <c r="J20" s="12"/>
      <c r="K20" s="15">
        <f>ROUND(I20/N20,0)</f>
        <v>312</v>
      </c>
      <c r="L20" s="11"/>
      <c r="M20" s="12"/>
      <c r="N20" s="37">
        <v>19</v>
      </c>
      <c r="O20" s="12"/>
      <c r="P20" s="13"/>
      <c r="Q20" s="55">
        <f>E20/15</f>
        <v>391.53333333333336</v>
      </c>
      <c r="R20" s="56"/>
      <c r="S20" s="55">
        <f>G20/12</f>
        <v>4</v>
      </c>
      <c r="T20" s="56"/>
      <c r="U20" s="55">
        <f>Q20+S20</f>
        <v>395.53333333333336</v>
      </c>
      <c r="V20" s="49"/>
      <c r="W20" s="53">
        <f>ROUND(U20/N20,1)</f>
        <v>20.8</v>
      </c>
      <c r="X20" s="53"/>
      <c r="Y20" s="49"/>
      <c r="Z20" s="63"/>
      <c r="AA20" s="47"/>
      <c r="AB20" s="44"/>
      <c r="AC20" s="2"/>
      <c r="AD20" s="2"/>
    </row>
    <row r="21" spans="1:30" ht="12.75" hidden="1">
      <c r="A21" s="2"/>
      <c r="B21" s="12"/>
      <c r="C21" s="6" t="s">
        <v>15</v>
      </c>
      <c r="D21" s="13"/>
      <c r="E21" s="9">
        <v>5138</v>
      </c>
      <c r="F21" s="10"/>
      <c r="G21" s="9">
        <v>42</v>
      </c>
      <c r="H21" s="10"/>
      <c r="I21" s="9">
        <f>E21+G21</f>
        <v>5180</v>
      </c>
      <c r="J21" s="12"/>
      <c r="K21" s="15">
        <f>ROUND(I21/N21,0)</f>
        <v>282</v>
      </c>
      <c r="L21" s="11"/>
      <c r="M21" s="12"/>
      <c r="N21" s="37">
        <v>18.36</v>
      </c>
      <c r="O21" s="12"/>
      <c r="P21" s="13"/>
      <c r="Q21" s="55">
        <f>E21/15</f>
        <v>342.53333333333336</v>
      </c>
      <c r="R21" s="56"/>
      <c r="S21" s="55">
        <f>G21/12</f>
        <v>3.5</v>
      </c>
      <c r="T21" s="56"/>
      <c r="U21" s="55">
        <v>347</v>
      </c>
      <c r="V21" s="49"/>
      <c r="W21" s="53">
        <f>ROUND(U21/N21,1)</f>
        <v>18.9</v>
      </c>
      <c r="X21" s="53"/>
      <c r="Y21" s="49"/>
      <c r="Z21" s="63">
        <f>ROUND(U20+U21,0)/2</f>
        <v>371.5</v>
      </c>
      <c r="AA21" s="47"/>
      <c r="AB21" s="44"/>
      <c r="AC21" s="2"/>
      <c r="AD21" s="2"/>
    </row>
    <row r="22" spans="1:30" ht="6.75" customHeight="1" hidden="1">
      <c r="A22" s="2"/>
      <c r="B22" s="12"/>
      <c r="C22" s="12"/>
      <c r="D22" s="13"/>
      <c r="E22" s="10"/>
      <c r="F22" s="10"/>
      <c r="G22" s="10"/>
      <c r="H22" s="10"/>
      <c r="I22" s="10"/>
      <c r="J22" s="12"/>
      <c r="K22" s="12"/>
      <c r="L22" s="11"/>
      <c r="M22" s="12"/>
      <c r="N22" s="38"/>
      <c r="O22" s="12"/>
      <c r="P22" s="13"/>
      <c r="Q22" s="56"/>
      <c r="R22" s="56"/>
      <c r="S22" s="56"/>
      <c r="T22" s="56"/>
      <c r="U22" s="56"/>
      <c r="V22" s="49"/>
      <c r="W22" s="49"/>
      <c r="X22" s="49"/>
      <c r="Y22" s="49"/>
      <c r="Z22" s="63"/>
      <c r="AA22" s="47"/>
      <c r="AB22" s="44"/>
      <c r="AC22" s="2"/>
      <c r="AD22" s="2"/>
    </row>
    <row r="23" spans="1:30" ht="12.75" hidden="1">
      <c r="A23" s="2"/>
      <c r="B23" s="12"/>
      <c r="C23" s="6" t="s">
        <v>16</v>
      </c>
      <c r="D23" s="13"/>
      <c r="E23" s="9">
        <v>5794</v>
      </c>
      <c r="F23" s="10"/>
      <c r="G23" s="9">
        <v>36</v>
      </c>
      <c r="H23" s="10"/>
      <c r="I23" s="9">
        <f>E23+G23</f>
        <v>5830</v>
      </c>
      <c r="J23" s="12"/>
      <c r="K23" s="15">
        <f>ROUND(I23/N23,0)</f>
        <v>321</v>
      </c>
      <c r="L23" s="11"/>
      <c r="M23" s="12"/>
      <c r="N23" s="37">
        <v>18.15</v>
      </c>
      <c r="O23" s="12"/>
      <c r="P23" s="13"/>
      <c r="Q23" s="55">
        <f>ROUND(E23/15,0)</f>
        <v>386</v>
      </c>
      <c r="R23" s="56"/>
      <c r="S23" s="55">
        <f>ROUND(G23/12,0)</f>
        <v>3</v>
      </c>
      <c r="T23" s="56"/>
      <c r="U23" s="55">
        <f>ROUND(Q23+S23,0)</f>
        <v>389</v>
      </c>
      <c r="V23" s="49"/>
      <c r="W23" s="53">
        <f>ROUND(U23/N23,1)</f>
        <v>21.4</v>
      </c>
      <c r="X23" s="53"/>
      <c r="Y23" s="49"/>
      <c r="Z23" s="63"/>
      <c r="AA23" s="47"/>
      <c r="AB23" s="44"/>
      <c r="AC23" s="2"/>
      <c r="AD23" s="2"/>
    </row>
    <row r="24" spans="1:30" ht="12.75" hidden="1">
      <c r="A24" s="2"/>
      <c r="B24" s="12"/>
      <c r="C24" s="6" t="s">
        <v>17</v>
      </c>
      <c r="D24" s="13"/>
      <c r="E24" s="9">
        <v>4874</v>
      </c>
      <c r="F24" s="10"/>
      <c r="G24" s="9">
        <v>27</v>
      </c>
      <c r="H24" s="10"/>
      <c r="I24" s="9">
        <f>E24+G24</f>
        <v>4901</v>
      </c>
      <c r="J24" s="12"/>
      <c r="K24" s="15">
        <f>ROUND(I24/N24,0)</f>
        <v>292</v>
      </c>
      <c r="L24" s="11"/>
      <c r="M24" s="12"/>
      <c r="N24" s="37">
        <v>16.76</v>
      </c>
      <c r="O24" s="12"/>
      <c r="P24" s="13"/>
      <c r="Q24" s="55">
        <f>ROUND(E24/15,0)</f>
        <v>325</v>
      </c>
      <c r="R24" s="56"/>
      <c r="S24" s="55">
        <f>ROUND(G24/12,0)</f>
        <v>2</v>
      </c>
      <c r="T24" s="56"/>
      <c r="U24" s="55">
        <f>ROUND(Q24+S24,0)</f>
        <v>327</v>
      </c>
      <c r="V24" s="49"/>
      <c r="W24" s="53">
        <f>ROUND(U24/N24,1)</f>
        <v>19.5</v>
      </c>
      <c r="X24" s="53"/>
      <c r="Y24" s="49"/>
      <c r="Z24" s="63">
        <f>ROUND(U23+U24,0)/2</f>
        <v>358</v>
      </c>
      <c r="AA24" s="47"/>
      <c r="AB24" s="44"/>
      <c r="AC24" s="2"/>
      <c r="AD24" s="2"/>
    </row>
    <row r="25" spans="1:30" ht="6.75" customHeight="1" hidden="1">
      <c r="A25" s="2"/>
      <c r="B25" s="12"/>
      <c r="C25" s="12"/>
      <c r="D25" s="13"/>
      <c r="E25" s="10"/>
      <c r="F25" s="10"/>
      <c r="G25" s="10"/>
      <c r="H25" s="10"/>
      <c r="I25" s="10"/>
      <c r="J25" s="12"/>
      <c r="K25" s="12"/>
      <c r="L25" s="11"/>
      <c r="M25" s="12"/>
      <c r="N25" s="38"/>
      <c r="O25" s="12"/>
      <c r="P25" s="13"/>
      <c r="Q25" s="56"/>
      <c r="R25" s="56"/>
      <c r="S25" s="56"/>
      <c r="T25" s="56"/>
      <c r="U25" s="56"/>
      <c r="V25" s="49"/>
      <c r="W25" s="49"/>
      <c r="X25" s="49"/>
      <c r="Y25" s="49"/>
      <c r="Z25" s="63"/>
      <c r="AA25" s="47"/>
      <c r="AB25" s="44"/>
      <c r="AC25" s="2"/>
      <c r="AD25" s="2"/>
    </row>
    <row r="26" spans="1:30" ht="12.75" hidden="1">
      <c r="A26" s="2"/>
      <c r="B26" s="12"/>
      <c r="C26" s="6" t="s">
        <v>18</v>
      </c>
      <c r="D26" s="13"/>
      <c r="E26" s="9">
        <v>4787</v>
      </c>
      <c r="F26" s="10"/>
      <c r="G26" s="9">
        <v>48</v>
      </c>
      <c r="H26" s="10"/>
      <c r="I26" s="9">
        <f>E26+G26</f>
        <v>4835</v>
      </c>
      <c r="J26" s="12"/>
      <c r="K26" s="15">
        <f>ROUND(I26/N26,0)</f>
        <v>312</v>
      </c>
      <c r="L26" s="11"/>
      <c r="M26" s="12"/>
      <c r="N26" s="37">
        <v>15.5</v>
      </c>
      <c r="O26" s="12"/>
      <c r="P26" s="13"/>
      <c r="Q26" s="55">
        <f>ROUND(E26/15,0)</f>
        <v>319</v>
      </c>
      <c r="R26" s="56"/>
      <c r="S26" s="55">
        <f>ROUND(G26/12,0)</f>
        <v>4</v>
      </c>
      <c r="T26" s="56"/>
      <c r="U26" s="55">
        <f>ROUND(Q26+S26,0)</f>
        <v>323</v>
      </c>
      <c r="V26" s="49"/>
      <c r="W26" s="53">
        <f>ROUND(U26/N26,1)</f>
        <v>20.8</v>
      </c>
      <c r="X26" s="53"/>
      <c r="Y26" s="49"/>
      <c r="Z26" s="63"/>
      <c r="AA26" s="47"/>
      <c r="AB26" s="44"/>
      <c r="AC26" s="2"/>
      <c r="AD26" s="2"/>
    </row>
    <row r="27" spans="1:30" ht="12.75" hidden="1">
      <c r="A27" s="2"/>
      <c r="B27" s="12"/>
      <c r="C27" s="6" t="s">
        <v>19</v>
      </c>
      <c r="D27" s="13"/>
      <c r="E27" s="9">
        <v>4323</v>
      </c>
      <c r="F27" s="10"/>
      <c r="G27" s="9">
        <v>36</v>
      </c>
      <c r="H27" s="10"/>
      <c r="I27" s="9">
        <f>E27+G27</f>
        <v>4359</v>
      </c>
      <c r="J27" s="12"/>
      <c r="K27" s="15">
        <f>ROUND(I27/N27,0)</f>
        <v>296</v>
      </c>
      <c r="L27" s="11"/>
      <c r="M27" s="12"/>
      <c r="N27" s="37">
        <v>14.73</v>
      </c>
      <c r="O27" s="12"/>
      <c r="P27" s="13"/>
      <c r="Q27" s="55">
        <f>ROUND(E27/15,0)</f>
        <v>288</v>
      </c>
      <c r="R27" s="56"/>
      <c r="S27" s="55">
        <f>ROUND(G27/12,0)</f>
        <v>3</v>
      </c>
      <c r="T27" s="56"/>
      <c r="U27" s="55">
        <f>ROUND(Q27+S27,0)</f>
        <v>291</v>
      </c>
      <c r="V27" s="49"/>
      <c r="W27" s="53">
        <f>ROUND(U27/N27,1)</f>
        <v>19.8</v>
      </c>
      <c r="X27" s="53"/>
      <c r="Y27" s="49"/>
      <c r="Z27" s="63">
        <f>ROUND(U26+U27,0)/2</f>
        <v>307</v>
      </c>
      <c r="AA27" s="47"/>
      <c r="AB27" s="44"/>
      <c r="AC27" s="2"/>
      <c r="AD27" s="2"/>
    </row>
    <row r="28" spans="1:30" ht="6.75" customHeight="1" hidden="1">
      <c r="A28" s="2"/>
      <c r="B28" s="12"/>
      <c r="C28" s="12"/>
      <c r="D28" s="13"/>
      <c r="E28" s="10"/>
      <c r="F28" s="10"/>
      <c r="G28" s="10"/>
      <c r="H28" s="10"/>
      <c r="I28" s="10"/>
      <c r="J28" s="12"/>
      <c r="K28" s="12"/>
      <c r="L28" s="11"/>
      <c r="M28" s="12"/>
      <c r="N28" s="38"/>
      <c r="O28" s="12"/>
      <c r="P28" s="13"/>
      <c r="Q28" s="56"/>
      <c r="R28" s="56"/>
      <c r="S28" s="56"/>
      <c r="T28" s="56"/>
      <c r="U28" s="56"/>
      <c r="V28" s="49"/>
      <c r="W28" s="49"/>
      <c r="X28" s="49"/>
      <c r="Y28" s="49"/>
      <c r="Z28" s="62"/>
      <c r="AA28" s="47"/>
      <c r="AB28" s="44"/>
      <c r="AC28" s="2"/>
      <c r="AD28" s="2"/>
    </row>
    <row r="29" spans="1:30" ht="12.75" hidden="1">
      <c r="A29" s="2"/>
      <c r="B29" s="12"/>
      <c r="C29" s="6" t="s">
        <v>20</v>
      </c>
      <c r="D29" s="13"/>
      <c r="E29" s="9">
        <v>4872</v>
      </c>
      <c r="F29" s="10"/>
      <c r="G29" s="9">
        <v>42</v>
      </c>
      <c r="H29" s="10"/>
      <c r="I29" s="9">
        <f>E29+G29</f>
        <v>4914</v>
      </c>
      <c r="J29" s="12"/>
      <c r="K29" s="15">
        <f>ROUND(I29/N29,0)</f>
        <v>312</v>
      </c>
      <c r="L29" s="11"/>
      <c r="M29" s="12"/>
      <c r="N29" s="37">
        <v>15.74</v>
      </c>
      <c r="O29" s="12"/>
      <c r="P29" s="13"/>
      <c r="Q29" s="55">
        <f>ROUND(E29/15,0)</f>
        <v>325</v>
      </c>
      <c r="R29" s="56"/>
      <c r="S29" s="55">
        <f>ROUND(G29/12,0)</f>
        <v>4</v>
      </c>
      <c r="T29" s="56"/>
      <c r="U29" s="55">
        <f>ROUND(Q29+S29,0)</f>
        <v>329</v>
      </c>
      <c r="V29" s="49"/>
      <c r="W29" s="53">
        <f>ROUND(U29/N29,1)</f>
        <v>20.9</v>
      </c>
      <c r="X29" s="53"/>
      <c r="Y29" s="49"/>
      <c r="Z29" s="63"/>
      <c r="AA29" s="47"/>
      <c r="AB29" s="44"/>
      <c r="AC29" s="2"/>
      <c r="AD29" s="2"/>
    </row>
    <row r="30" spans="1:30" ht="12.75" hidden="1">
      <c r="A30" s="2"/>
      <c r="B30" s="12"/>
      <c r="C30" s="6" t="s">
        <v>21</v>
      </c>
      <c r="D30" s="13"/>
      <c r="E30" s="9">
        <v>4482</v>
      </c>
      <c r="F30" s="10"/>
      <c r="G30" s="9">
        <v>36</v>
      </c>
      <c r="H30" s="10"/>
      <c r="I30" s="9">
        <f>E30+G30</f>
        <v>4518</v>
      </c>
      <c r="J30" s="12"/>
      <c r="K30" s="15">
        <f>ROUND(I30/N30,0)</f>
        <v>297</v>
      </c>
      <c r="L30" s="11"/>
      <c r="M30" s="12"/>
      <c r="N30" s="37">
        <v>15.19</v>
      </c>
      <c r="O30" s="12"/>
      <c r="P30" s="13"/>
      <c r="Q30" s="55">
        <f>ROUND(E30/15,0)</f>
        <v>299</v>
      </c>
      <c r="R30" s="56"/>
      <c r="S30" s="55">
        <f>ROUND(G30/12,0)</f>
        <v>3</v>
      </c>
      <c r="T30" s="56"/>
      <c r="U30" s="55">
        <f>ROUND(Q30+S30,0)</f>
        <v>302</v>
      </c>
      <c r="V30" s="49"/>
      <c r="W30" s="53">
        <f>ROUND(U30/N30,1)</f>
        <v>19.9</v>
      </c>
      <c r="X30" s="53"/>
      <c r="Y30" s="49"/>
      <c r="Z30" s="63">
        <f>ROUND(U29+U30,0)/2</f>
        <v>315.5</v>
      </c>
      <c r="AA30" s="47"/>
      <c r="AB30" s="44"/>
      <c r="AC30" s="2"/>
      <c r="AD30" s="2"/>
    </row>
    <row r="31" spans="1:30" ht="12.75" hidden="1">
      <c r="A31" s="2"/>
      <c r="B31" s="12"/>
      <c r="C31" s="12"/>
      <c r="D31" s="13"/>
      <c r="E31" s="10"/>
      <c r="F31" s="10"/>
      <c r="G31" s="10"/>
      <c r="H31" s="10"/>
      <c r="I31" s="10"/>
      <c r="J31" s="12"/>
      <c r="K31" s="12"/>
      <c r="L31" s="11"/>
      <c r="M31" s="12"/>
      <c r="N31" s="38"/>
      <c r="O31" s="12"/>
      <c r="P31" s="13"/>
      <c r="Q31" s="56"/>
      <c r="R31" s="56"/>
      <c r="S31" s="56"/>
      <c r="T31" s="56"/>
      <c r="U31" s="56"/>
      <c r="V31" s="49"/>
      <c r="W31" s="49"/>
      <c r="X31" s="49"/>
      <c r="Y31" s="49"/>
      <c r="Z31" s="62"/>
      <c r="AA31" s="47"/>
      <c r="AB31" s="44"/>
      <c r="AC31" s="2"/>
      <c r="AD31" s="2"/>
    </row>
    <row r="32" spans="1:30" ht="12.75">
      <c r="A32" s="2"/>
      <c r="B32" s="12"/>
      <c r="C32" s="6" t="s">
        <v>22</v>
      </c>
      <c r="D32" s="13"/>
      <c r="E32" s="9">
        <v>5274</v>
      </c>
      <c r="F32" s="10"/>
      <c r="G32" s="9">
        <v>60</v>
      </c>
      <c r="H32" s="10"/>
      <c r="I32" s="9">
        <f>E32+G32</f>
        <v>5334</v>
      </c>
      <c r="J32" s="12"/>
      <c r="K32" s="15">
        <f>ROUND(I32/N32,0)</f>
        <v>315</v>
      </c>
      <c r="L32" s="11"/>
      <c r="M32" s="12"/>
      <c r="N32" s="37">
        <v>16.91</v>
      </c>
      <c r="O32" s="12"/>
      <c r="P32" s="13"/>
      <c r="Q32" s="55">
        <f>ROUND(E32/15,0)</f>
        <v>352</v>
      </c>
      <c r="R32" s="56"/>
      <c r="S32" s="55">
        <f>ROUND(G32/12,0)</f>
        <v>5</v>
      </c>
      <c r="T32" s="56"/>
      <c r="U32" s="55">
        <f>ROUND(Q32+S32,0)</f>
        <v>357</v>
      </c>
      <c r="V32" s="49"/>
      <c r="W32" s="53">
        <f>ROUND(U32/N32,1)</f>
        <v>21.1</v>
      </c>
      <c r="X32" s="53"/>
      <c r="Y32" s="49"/>
      <c r="Z32" s="62"/>
      <c r="AA32" s="47"/>
      <c r="AB32" s="44"/>
      <c r="AC32" s="2"/>
      <c r="AD32" s="2"/>
    </row>
    <row r="33" spans="1:30" ht="12.75">
      <c r="A33" s="2"/>
      <c r="B33" s="12"/>
      <c r="C33" s="6" t="s">
        <v>23</v>
      </c>
      <c r="D33" s="13"/>
      <c r="E33" s="9">
        <v>4991</v>
      </c>
      <c r="F33" s="10"/>
      <c r="G33" s="9">
        <v>36</v>
      </c>
      <c r="H33" s="10"/>
      <c r="I33" s="9">
        <f>E33+G33</f>
        <v>5027</v>
      </c>
      <c r="J33" s="12"/>
      <c r="K33" s="15">
        <f>ROUND(I33/N33,0)</f>
        <v>304</v>
      </c>
      <c r="L33" s="11"/>
      <c r="M33" s="12"/>
      <c r="N33" s="37">
        <v>16.55</v>
      </c>
      <c r="O33" s="12"/>
      <c r="P33" s="13"/>
      <c r="Q33" s="55">
        <f>ROUND(E33/15,0)</f>
        <v>333</v>
      </c>
      <c r="R33" s="56"/>
      <c r="S33" s="55">
        <f>ROUND(G33/12,0)</f>
        <v>3</v>
      </c>
      <c r="T33" s="56"/>
      <c r="U33" s="55">
        <f>ROUND(Q33+S33,0)</f>
        <v>336</v>
      </c>
      <c r="V33" s="49"/>
      <c r="W33" s="53">
        <f>ROUND(U33/N33,1)</f>
        <v>20.3</v>
      </c>
      <c r="X33" s="53"/>
      <c r="Y33" s="49"/>
      <c r="Z33" s="63">
        <f>ROUND(U32+U33,0)/2</f>
        <v>346.5</v>
      </c>
      <c r="AA33" s="47"/>
      <c r="AB33" s="44"/>
      <c r="AC33" s="2"/>
      <c r="AD33" s="2"/>
    </row>
    <row r="34" spans="1:30" ht="12.75">
      <c r="A34" s="2"/>
      <c r="B34" s="12"/>
      <c r="C34" s="12"/>
      <c r="D34" s="13"/>
      <c r="E34" s="10"/>
      <c r="F34" s="10"/>
      <c r="G34" s="10"/>
      <c r="H34" s="10"/>
      <c r="I34" s="10"/>
      <c r="J34" s="12"/>
      <c r="K34" s="12"/>
      <c r="L34" s="11"/>
      <c r="M34" s="12"/>
      <c r="N34" s="38"/>
      <c r="O34" s="12"/>
      <c r="P34" s="13"/>
      <c r="Q34" s="56"/>
      <c r="R34" s="56"/>
      <c r="S34" s="56"/>
      <c r="T34" s="56"/>
      <c r="U34" s="56"/>
      <c r="V34" s="49"/>
      <c r="W34" s="49"/>
      <c r="X34" s="49"/>
      <c r="Y34" s="49"/>
      <c r="Z34" s="62"/>
      <c r="AA34" s="47"/>
      <c r="AB34" s="44"/>
      <c r="AC34" s="2"/>
      <c r="AD34" s="2"/>
    </row>
    <row r="35" spans="1:30" ht="12.75">
      <c r="A35" s="2"/>
      <c r="B35" s="12"/>
      <c r="C35" s="6" t="s">
        <v>24</v>
      </c>
      <c r="D35" s="13"/>
      <c r="E35" s="9">
        <v>6244</v>
      </c>
      <c r="F35" s="10"/>
      <c r="G35" s="9">
        <v>30</v>
      </c>
      <c r="H35" s="10"/>
      <c r="I35" s="9">
        <f>E35+G35</f>
        <v>6274</v>
      </c>
      <c r="J35" s="12"/>
      <c r="K35" s="15">
        <f>ROUND(I35/N35,0)</f>
        <v>352</v>
      </c>
      <c r="L35" s="11"/>
      <c r="M35" s="12"/>
      <c r="N35" s="37">
        <v>17.83</v>
      </c>
      <c r="O35" s="12"/>
      <c r="P35" s="13"/>
      <c r="Q35" s="55">
        <f>ROUND(E35/15,0)</f>
        <v>416</v>
      </c>
      <c r="R35" s="56"/>
      <c r="S35" s="55">
        <f>ROUND(G35/12,0)</f>
        <v>3</v>
      </c>
      <c r="T35" s="56"/>
      <c r="U35" s="55">
        <f>ROUND(Q35+S35,0)</f>
        <v>419</v>
      </c>
      <c r="V35" s="49"/>
      <c r="W35" s="53">
        <f>ROUND(U35/N35,1)</f>
        <v>23.5</v>
      </c>
      <c r="X35" s="53"/>
      <c r="Y35" s="49"/>
      <c r="Z35" s="62"/>
      <c r="AA35" s="47"/>
      <c r="AB35" s="44"/>
      <c r="AC35" s="2"/>
      <c r="AD35" s="2"/>
    </row>
    <row r="36" spans="1:30" ht="12.75">
      <c r="A36" s="2"/>
      <c r="B36" s="12"/>
      <c r="C36" s="6" t="s">
        <v>25</v>
      </c>
      <c r="D36" s="13"/>
      <c r="E36" s="9">
        <v>5962</v>
      </c>
      <c r="F36" s="10"/>
      <c r="G36" s="9">
        <v>33</v>
      </c>
      <c r="H36" s="10"/>
      <c r="I36" s="9">
        <f>E36+G36</f>
        <v>5995</v>
      </c>
      <c r="J36" s="12"/>
      <c r="K36" s="15">
        <f>ROUND(I36/N36,0)</f>
        <v>317</v>
      </c>
      <c r="L36" s="11"/>
      <c r="M36" s="12"/>
      <c r="N36" s="37">
        <v>18.94</v>
      </c>
      <c r="O36" s="12"/>
      <c r="P36" s="13"/>
      <c r="Q36" s="55">
        <f>ROUND(E36/15,0)</f>
        <v>397</v>
      </c>
      <c r="R36" s="56"/>
      <c r="S36" s="55">
        <f>ROUND(G36/12,0)</f>
        <v>3</v>
      </c>
      <c r="T36" s="56"/>
      <c r="U36" s="55">
        <f>ROUND(Q36+S36,0)</f>
        <v>400</v>
      </c>
      <c r="V36" s="49"/>
      <c r="W36" s="53">
        <f>ROUND(U36/N36,1)</f>
        <v>21.1</v>
      </c>
      <c r="X36" s="53"/>
      <c r="Y36" s="49"/>
      <c r="Z36" s="63">
        <f>ROUND(U35+U36,0)/2</f>
        <v>409.5</v>
      </c>
      <c r="AA36" s="47"/>
      <c r="AB36" s="44"/>
      <c r="AC36" s="2"/>
      <c r="AD36" s="2"/>
    </row>
    <row r="37" spans="1:30" ht="12.75">
      <c r="A37" s="2"/>
      <c r="B37" s="12"/>
      <c r="C37" s="12"/>
      <c r="D37" s="13"/>
      <c r="E37" s="10"/>
      <c r="F37" s="10"/>
      <c r="G37" s="10"/>
      <c r="H37" s="10"/>
      <c r="I37" s="10"/>
      <c r="J37" s="12"/>
      <c r="K37" s="12"/>
      <c r="L37" s="11"/>
      <c r="M37" s="12"/>
      <c r="N37" s="38"/>
      <c r="O37" s="12"/>
      <c r="P37" s="13"/>
      <c r="Q37" s="56"/>
      <c r="R37" s="56"/>
      <c r="S37" s="56"/>
      <c r="T37" s="56"/>
      <c r="U37" s="56"/>
      <c r="V37" s="49"/>
      <c r="W37" s="49"/>
      <c r="X37" s="49"/>
      <c r="Y37" s="49"/>
      <c r="Z37" s="62"/>
      <c r="AA37" s="47"/>
      <c r="AB37" s="44"/>
      <c r="AC37" s="2"/>
      <c r="AD37" s="2"/>
    </row>
    <row r="38" spans="1:30" ht="12.75">
      <c r="A38" s="2"/>
      <c r="B38" s="12"/>
      <c r="C38" s="6" t="s">
        <v>26</v>
      </c>
      <c r="D38" s="13"/>
      <c r="E38" s="9">
        <v>7065</v>
      </c>
      <c r="F38" s="10"/>
      <c r="G38" s="9">
        <v>51</v>
      </c>
      <c r="H38" s="10"/>
      <c r="I38" s="9">
        <f>E38+G38</f>
        <v>7116</v>
      </c>
      <c r="J38" s="12"/>
      <c r="K38" s="15">
        <f>ROUND(I38/N38,0)</f>
        <v>309</v>
      </c>
      <c r="L38" s="11"/>
      <c r="M38" s="12"/>
      <c r="N38" s="37">
        <v>23</v>
      </c>
      <c r="O38" s="12"/>
      <c r="P38" s="13"/>
      <c r="Q38" s="55">
        <f>ROUND(E38/15,0)</f>
        <v>471</v>
      </c>
      <c r="R38" s="56"/>
      <c r="S38" s="55">
        <f>ROUND(G38/12,0)</f>
        <v>4</v>
      </c>
      <c r="T38" s="56"/>
      <c r="U38" s="55">
        <f>ROUND(Q38+S38,0)</f>
        <v>475</v>
      </c>
      <c r="V38" s="49"/>
      <c r="W38" s="53">
        <f>ROUND(U38/N38,1)</f>
        <v>20.7</v>
      </c>
      <c r="X38" s="53"/>
      <c r="Y38" s="49"/>
      <c r="Z38" s="62"/>
      <c r="AA38" s="47"/>
      <c r="AB38" s="44"/>
      <c r="AC38" s="2"/>
      <c r="AD38" s="2"/>
    </row>
    <row r="39" spans="1:30" ht="12.75">
      <c r="A39" s="2"/>
      <c r="B39" s="12"/>
      <c r="C39" s="6" t="s">
        <v>27</v>
      </c>
      <c r="D39" s="13"/>
      <c r="E39" s="9">
        <v>6570</v>
      </c>
      <c r="F39" s="10"/>
      <c r="G39" s="9">
        <v>51</v>
      </c>
      <c r="H39" s="10"/>
      <c r="I39" s="9">
        <f>E39+G39</f>
        <v>6621</v>
      </c>
      <c r="J39" s="12"/>
      <c r="K39" s="15">
        <f>ROUND(I39/N39,0)</f>
        <v>300</v>
      </c>
      <c r="L39" s="11"/>
      <c r="M39" s="12"/>
      <c r="N39" s="37">
        <v>22.05</v>
      </c>
      <c r="O39" s="12"/>
      <c r="P39" s="13"/>
      <c r="Q39" s="55">
        <f>ROUND(E39/15,0)</f>
        <v>438</v>
      </c>
      <c r="R39" s="56"/>
      <c r="S39" s="55">
        <f>ROUND(G39/12,0)</f>
        <v>4</v>
      </c>
      <c r="T39" s="56"/>
      <c r="U39" s="55">
        <f>ROUND(Q39+S39,0)</f>
        <v>442</v>
      </c>
      <c r="V39" s="49"/>
      <c r="W39" s="57">
        <f>ROUND(U39/N39,1)</f>
        <v>20</v>
      </c>
      <c r="X39" s="57"/>
      <c r="Y39" s="49"/>
      <c r="Z39" s="63">
        <f>ROUND(U38+U39,0)/2</f>
        <v>458.5</v>
      </c>
      <c r="AA39" s="47"/>
      <c r="AB39" s="44"/>
      <c r="AC39" s="2"/>
      <c r="AD39" s="2"/>
    </row>
    <row r="40" spans="1:30" ht="12.75">
      <c r="A40" s="2"/>
      <c r="B40" s="12"/>
      <c r="C40" s="12"/>
      <c r="D40" s="13"/>
      <c r="E40" s="10"/>
      <c r="F40" s="10"/>
      <c r="G40" s="10"/>
      <c r="H40" s="10"/>
      <c r="I40" s="10"/>
      <c r="J40" s="12"/>
      <c r="K40" s="12"/>
      <c r="L40" s="11"/>
      <c r="M40" s="12"/>
      <c r="N40" s="38"/>
      <c r="O40" s="12"/>
      <c r="P40" s="13"/>
      <c r="Q40" s="56"/>
      <c r="R40" s="56"/>
      <c r="S40" s="56"/>
      <c r="T40" s="56"/>
      <c r="U40" s="56"/>
      <c r="V40" s="49"/>
      <c r="W40" s="49"/>
      <c r="X40" s="49"/>
      <c r="Y40" s="49"/>
      <c r="Z40" s="62"/>
      <c r="AA40" s="47"/>
      <c r="AB40" s="44"/>
      <c r="AC40" s="2"/>
      <c r="AD40" s="2"/>
    </row>
    <row r="41" spans="1:32" ht="12.75">
      <c r="A41" s="2"/>
      <c r="B41" s="12"/>
      <c r="C41" s="6" t="s">
        <v>28</v>
      </c>
      <c r="D41" s="13"/>
      <c r="E41" s="9">
        <v>7471</v>
      </c>
      <c r="F41" s="10"/>
      <c r="G41" s="9">
        <v>39</v>
      </c>
      <c r="H41" s="10"/>
      <c r="I41" s="9">
        <f>E41+G41</f>
        <v>7510</v>
      </c>
      <c r="J41" s="10"/>
      <c r="K41" s="9">
        <f>I41/N41</f>
        <v>332.5952170062002</v>
      </c>
      <c r="L41" s="11"/>
      <c r="M41" s="12"/>
      <c r="N41" s="37">
        <v>22.58</v>
      </c>
      <c r="O41" s="12"/>
      <c r="P41" s="13"/>
      <c r="Q41" s="55">
        <v>498</v>
      </c>
      <c r="R41" s="56"/>
      <c r="S41" s="55">
        <v>3</v>
      </c>
      <c r="T41" s="56"/>
      <c r="U41" s="55">
        <f>Q41+S41</f>
        <v>501</v>
      </c>
      <c r="V41" s="49"/>
      <c r="W41" s="58">
        <f>U41/N41</f>
        <v>22.187776793622678</v>
      </c>
      <c r="X41" s="49"/>
      <c r="Y41" s="49"/>
      <c r="Z41" s="63" t="s">
        <v>29</v>
      </c>
      <c r="AA41" s="47"/>
      <c r="AB41" s="44"/>
      <c r="AC41" s="2"/>
      <c r="AD41" s="2"/>
      <c r="AE41" s="2"/>
      <c r="AF41" s="2"/>
    </row>
    <row r="42" spans="1:32" ht="12.75">
      <c r="A42" s="2"/>
      <c r="B42" s="12"/>
      <c r="C42" s="6"/>
      <c r="D42" s="13"/>
      <c r="E42" s="9"/>
      <c r="F42" s="10"/>
      <c r="G42" s="9"/>
      <c r="H42" s="10"/>
      <c r="I42" s="9"/>
      <c r="J42" s="10"/>
      <c r="K42" s="9"/>
      <c r="L42" s="11"/>
      <c r="M42" s="12"/>
      <c r="N42" s="37"/>
      <c r="O42" s="12"/>
      <c r="P42" s="13"/>
      <c r="Q42" s="55"/>
      <c r="R42" s="56"/>
      <c r="S42" s="55"/>
      <c r="T42" s="56"/>
      <c r="U42" s="55"/>
      <c r="V42" s="49"/>
      <c r="W42" s="53"/>
      <c r="X42" s="49"/>
      <c r="Y42" s="49"/>
      <c r="Z42" s="63"/>
      <c r="AA42" s="47"/>
      <c r="AB42" s="44"/>
      <c r="AC42" s="2"/>
      <c r="AD42" s="2"/>
      <c r="AE42" s="2"/>
      <c r="AF42" s="2"/>
    </row>
    <row r="43" spans="1:32" ht="12.75">
      <c r="A43" s="2"/>
      <c r="B43" s="12"/>
      <c r="C43" s="6" t="s">
        <v>30</v>
      </c>
      <c r="D43" s="13"/>
      <c r="E43" s="10">
        <v>7064</v>
      </c>
      <c r="F43" s="10"/>
      <c r="G43" s="10">
        <v>45</v>
      </c>
      <c r="H43" s="10"/>
      <c r="I43" s="9">
        <f>E43+G43</f>
        <v>7109</v>
      </c>
      <c r="J43" s="10"/>
      <c r="K43" s="9">
        <f>I43/N43</f>
        <v>320.80324909747293</v>
      </c>
      <c r="L43" s="11"/>
      <c r="M43" s="12"/>
      <c r="N43" s="38">
        <v>22.16</v>
      </c>
      <c r="O43" s="12"/>
      <c r="P43" s="13"/>
      <c r="Q43" s="56">
        <v>471</v>
      </c>
      <c r="R43" s="56" t="s">
        <v>31</v>
      </c>
      <c r="S43" s="56">
        <v>3</v>
      </c>
      <c r="T43" s="56"/>
      <c r="U43" s="55">
        <f>Q43+S43</f>
        <v>474</v>
      </c>
      <c r="V43" s="49"/>
      <c r="W43" s="58">
        <f>U43/N43</f>
        <v>21.3898916967509</v>
      </c>
      <c r="X43" s="49"/>
      <c r="Y43" s="49"/>
      <c r="Z43" s="62"/>
      <c r="AA43" s="47"/>
      <c r="AB43" s="44"/>
      <c r="AC43" s="2"/>
      <c r="AD43" s="2"/>
      <c r="AE43" s="2"/>
      <c r="AF43" s="2"/>
    </row>
    <row r="44" spans="1:32" ht="12.75">
      <c r="A44" s="2"/>
      <c r="B44" s="12"/>
      <c r="C44" s="6" t="s">
        <v>38</v>
      </c>
      <c r="D44" s="13"/>
      <c r="E44" s="9">
        <v>6492</v>
      </c>
      <c r="F44" s="10"/>
      <c r="G44" s="9">
        <v>30</v>
      </c>
      <c r="H44" s="10"/>
      <c r="I44" s="9">
        <f aca="true" t="shared" si="0" ref="I44:I53">E44+G44</f>
        <v>6522</v>
      </c>
      <c r="J44" s="10"/>
      <c r="K44" s="9">
        <f aca="true" t="shared" si="1" ref="K44:K52">I44/N44</f>
        <v>298.48970251716247</v>
      </c>
      <c r="L44" s="11"/>
      <c r="M44" s="12"/>
      <c r="N44" s="37">
        <v>21.85</v>
      </c>
      <c r="O44" s="12"/>
      <c r="P44" s="13"/>
      <c r="Q44" s="55">
        <f>ROUND(E44/15,0)</f>
        <v>433</v>
      </c>
      <c r="R44" s="56"/>
      <c r="S44" s="55">
        <f>ROUND(G44/12,0)</f>
        <v>3</v>
      </c>
      <c r="T44" s="56"/>
      <c r="U44" s="55">
        <f>ROUND(Q44+S44,0)</f>
        <v>436</v>
      </c>
      <c r="V44" s="49"/>
      <c r="W44" s="57">
        <f>ROUND(U44/N44,1)</f>
        <v>20</v>
      </c>
      <c r="X44" s="57"/>
      <c r="Y44" s="49"/>
      <c r="Z44" s="63">
        <f>ROUND(U43+U44,0)/2</f>
        <v>455</v>
      </c>
      <c r="AA44" s="47"/>
      <c r="AB44" s="44"/>
      <c r="AC44" s="2"/>
      <c r="AD44" s="2"/>
      <c r="AE44" s="2"/>
      <c r="AF44" s="2"/>
    </row>
    <row r="45" spans="1:32" ht="12.75">
      <c r="A45" s="2"/>
      <c r="B45" s="12"/>
      <c r="C45" s="12"/>
      <c r="D45" s="13"/>
      <c r="E45" s="10"/>
      <c r="F45" s="10"/>
      <c r="G45" s="10"/>
      <c r="H45" s="10"/>
      <c r="I45" s="9" t="s">
        <v>31</v>
      </c>
      <c r="J45" s="10"/>
      <c r="K45" s="9" t="s">
        <v>31</v>
      </c>
      <c r="L45" s="11"/>
      <c r="M45" s="12"/>
      <c r="N45" s="38"/>
      <c r="O45" s="12"/>
      <c r="P45" s="13"/>
      <c r="Q45" s="56"/>
      <c r="R45" s="56"/>
      <c r="S45" s="56"/>
      <c r="T45" s="56"/>
      <c r="U45" s="56"/>
      <c r="V45" s="49"/>
      <c r="W45" s="49"/>
      <c r="X45" s="49"/>
      <c r="Y45" s="49"/>
      <c r="Z45" s="62"/>
      <c r="AA45" s="47"/>
      <c r="AB45" s="44"/>
      <c r="AC45" s="2"/>
      <c r="AD45" s="2"/>
      <c r="AE45" s="2"/>
      <c r="AF45" s="2"/>
    </row>
    <row r="46" spans="1:32" ht="12.75">
      <c r="A46" s="2"/>
      <c r="B46" s="12"/>
      <c r="C46" s="6" t="s">
        <v>39</v>
      </c>
      <c r="D46" s="13"/>
      <c r="E46" s="9">
        <v>7086</v>
      </c>
      <c r="F46" s="10"/>
      <c r="G46" s="9">
        <v>45</v>
      </c>
      <c r="H46" s="10"/>
      <c r="I46" s="9">
        <f t="shared" si="0"/>
        <v>7131</v>
      </c>
      <c r="J46" s="10"/>
      <c r="K46" s="9">
        <f t="shared" si="1"/>
        <v>306.7096774193548</v>
      </c>
      <c r="L46" s="11"/>
      <c r="M46" s="12"/>
      <c r="N46" s="37">
        <v>23.25</v>
      </c>
      <c r="O46" s="12"/>
      <c r="P46" s="13"/>
      <c r="Q46" s="55">
        <f aca="true" t="shared" si="2" ref="Q46:Q52">ROUND(E46/15,0)</f>
        <v>472</v>
      </c>
      <c r="R46" s="56"/>
      <c r="S46" s="55">
        <f aca="true" t="shared" si="3" ref="S46:S52">ROUND(G46/12,0)</f>
        <v>4</v>
      </c>
      <c r="T46" s="56"/>
      <c r="U46" s="55">
        <f>ROUND(Q46+S46,0)</f>
        <v>476</v>
      </c>
      <c r="V46" s="49"/>
      <c r="W46" s="57">
        <f>ROUND(U46/N46,1)</f>
        <v>20.5</v>
      </c>
      <c r="X46" s="57"/>
      <c r="Y46" s="49"/>
      <c r="Z46" s="63" t="s">
        <v>31</v>
      </c>
      <c r="AA46" s="47"/>
      <c r="AB46" s="44"/>
      <c r="AC46" s="2"/>
      <c r="AD46" s="2"/>
      <c r="AE46" s="2"/>
      <c r="AF46" s="2"/>
    </row>
    <row r="47" spans="1:32" ht="12.75">
      <c r="A47" s="2"/>
      <c r="B47" s="12"/>
      <c r="C47" s="6" t="s">
        <v>40</v>
      </c>
      <c r="D47" s="13"/>
      <c r="E47" s="9">
        <v>6306</v>
      </c>
      <c r="F47" s="10"/>
      <c r="G47" s="9">
        <v>9</v>
      </c>
      <c r="H47" s="10"/>
      <c r="I47" s="9">
        <f t="shared" si="0"/>
        <v>6315</v>
      </c>
      <c r="J47" s="10"/>
      <c r="K47" s="9">
        <f t="shared" si="1"/>
        <v>263.01541024573095</v>
      </c>
      <c r="L47" s="11"/>
      <c r="M47" s="12"/>
      <c r="N47" s="37">
        <v>24.01</v>
      </c>
      <c r="O47" s="12"/>
      <c r="P47" s="13"/>
      <c r="Q47" s="55">
        <f t="shared" si="2"/>
        <v>420</v>
      </c>
      <c r="R47" s="56"/>
      <c r="S47" s="55">
        <f t="shared" si="3"/>
        <v>1</v>
      </c>
      <c r="T47" s="56"/>
      <c r="U47" s="55">
        <f>ROUND(Q47+S47,0)</f>
        <v>421</v>
      </c>
      <c r="V47" s="49"/>
      <c r="W47" s="57">
        <f>ROUND(U47/N47,1)</f>
        <v>17.5</v>
      </c>
      <c r="X47" s="57"/>
      <c r="Y47" s="49"/>
      <c r="Z47" s="63">
        <f>ROUND(U46+U47,0)/2</f>
        <v>448.5</v>
      </c>
      <c r="AA47" s="47"/>
      <c r="AB47" s="44"/>
      <c r="AC47" s="2"/>
      <c r="AD47" s="2"/>
      <c r="AE47" s="2"/>
      <c r="AF47" s="2"/>
    </row>
    <row r="48" spans="1:32" ht="12.75">
      <c r="A48" s="2"/>
      <c r="B48" s="12"/>
      <c r="C48" s="6"/>
      <c r="D48" s="13"/>
      <c r="E48" s="9"/>
      <c r="F48" s="10"/>
      <c r="G48" s="9"/>
      <c r="H48" s="10"/>
      <c r="I48" s="9" t="s">
        <v>31</v>
      </c>
      <c r="J48" s="10"/>
      <c r="K48" s="9" t="s">
        <v>31</v>
      </c>
      <c r="L48" s="11"/>
      <c r="M48" s="12"/>
      <c r="N48" s="37"/>
      <c r="O48" s="12"/>
      <c r="P48" s="13"/>
      <c r="Q48" s="55"/>
      <c r="R48" s="56"/>
      <c r="S48" s="55"/>
      <c r="T48" s="56"/>
      <c r="U48" s="55"/>
      <c r="V48" s="49"/>
      <c r="W48" s="57"/>
      <c r="X48" s="57"/>
      <c r="Y48" s="49"/>
      <c r="Z48" s="63"/>
      <c r="AA48" s="47"/>
      <c r="AB48" s="44"/>
      <c r="AC48" s="2"/>
      <c r="AD48" s="2"/>
      <c r="AE48" s="2"/>
      <c r="AF48" s="2"/>
    </row>
    <row r="49" spans="1:32" ht="12.75">
      <c r="A49" s="2"/>
      <c r="B49" s="12"/>
      <c r="C49" s="6" t="s">
        <v>41</v>
      </c>
      <c r="D49" s="13"/>
      <c r="E49" s="9">
        <v>7077</v>
      </c>
      <c r="F49" s="10"/>
      <c r="G49" s="9">
        <v>30</v>
      </c>
      <c r="H49" s="10"/>
      <c r="I49" s="9">
        <f t="shared" si="0"/>
        <v>7107</v>
      </c>
      <c r="J49" s="10"/>
      <c r="K49" s="9">
        <f t="shared" si="1"/>
        <v>279.5830055074744</v>
      </c>
      <c r="L49" s="11"/>
      <c r="M49" s="12"/>
      <c r="N49" s="37">
        <v>25.42</v>
      </c>
      <c r="O49" s="12"/>
      <c r="P49" s="13"/>
      <c r="Q49" s="55">
        <f t="shared" si="2"/>
        <v>472</v>
      </c>
      <c r="R49" s="56"/>
      <c r="S49" s="55">
        <f t="shared" si="3"/>
        <v>3</v>
      </c>
      <c r="T49" s="56"/>
      <c r="U49" s="55">
        <f>ROUND(Q49+S49,0)</f>
        <v>475</v>
      </c>
      <c r="V49" s="49"/>
      <c r="W49" s="57">
        <f>ROUND(U49/N49,1)</f>
        <v>18.7</v>
      </c>
      <c r="X49" s="57"/>
      <c r="Y49" s="49"/>
      <c r="Z49" s="63" t="s">
        <v>31</v>
      </c>
      <c r="AA49" s="47"/>
      <c r="AB49" s="44"/>
      <c r="AC49" s="2"/>
      <c r="AD49" s="2"/>
      <c r="AE49" s="2"/>
      <c r="AF49" s="2"/>
    </row>
    <row r="50" spans="1:32" ht="12.75">
      <c r="A50" s="2"/>
      <c r="B50" s="12"/>
      <c r="C50" s="6" t="s">
        <v>43</v>
      </c>
      <c r="D50" s="13"/>
      <c r="E50" s="9">
        <v>6147</v>
      </c>
      <c r="F50" s="10"/>
      <c r="G50" s="9">
        <v>27</v>
      </c>
      <c r="H50" s="10"/>
      <c r="I50" s="9">
        <f t="shared" si="0"/>
        <v>6174</v>
      </c>
      <c r="J50" s="10"/>
      <c r="K50" s="9">
        <f t="shared" si="1"/>
        <v>240.42056074766356</v>
      </c>
      <c r="L50" s="11"/>
      <c r="M50" s="12"/>
      <c r="N50" s="37">
        <v>25.68</v>
      </c>
      <c r="O50" s="12"/>
      <c r="P50" s="13"/>
      <c r="Q50" s="55">
        <f t="shared" si="2"/>
        <v>410</v>
      </c>
      <c r="R50" s="56"/>
      <c r="S50" s="55">
        <f t="shared" si="3"/>
        <v>2</v>
      </c>
      <c r="T50" s="56"/>
      <c r="U50" s="55">
        <f>ROUND(Q50+S50,0)</f>
        <v>412</v>
      </c>
      <c r="V50" s="49"/>
      <c r="W50" s="57">
        <f>ROUND(U50/N50,1)</f>
        <v>16</v>
      </c>
      <c r="X50" s="57"/>
      <c r="Y50" s="49"/>
      <c r="Z50" s="63">
        <f>ROUND(U49+U50,0)/2</f>
        <v>443.5</v>
      </c>
      <c r="AA50" s="47"/>
      <c r="AB50" s="44"/>
      <c r="AC50" s="2"/>
      <c r="AD50" s="2"/>
      <c r="AE50" s="2"/>
      <c r="AF50" s="2"/>
    </row>
    <row r="51" spans="1:32" ht="12.75">
      <c r="A51" s="2"/>
      <c r="B51" s="12"/>
      <c r="C51" s="12"/>
      <c r="D51" s="13"/>
      <c r="E51" s="10"/>
      <c r="F51" s="10"/>
      <c r="G51" s="10"/>
      <c r="H51" s="10"/>
      <c r="I51" s="9" t="s">
        <v>31</v>
      </c>
      <c r="J51" s="10"/>
      <c r="K51" s="9" t="s">
        <v>31</v>
      </c>
      <c r="L51" s="11"/>
      <c r="M51" s="12"/>
      <c r="N51" s="38"/>
      <c r="O51" s="12"/>
      <c r="P51" s="13"/>
      <c r="Q51" s="55"/>
      <c r="R51" s="56"/>
      <c r="S51" s="55"/>
      <c r="T51" s="56"/>
      <c r="U51" s="55"/>
      <c r="V51" s="49"/>
      <c r="W51" s="57"/>
      <c r="X51" s="57"/>
      <c r="Y51" s="49"/>
      <c r="Z51" s="63"/>
      <c r="AA51" s="47"/>
      <c r="AB51" s="44"/>
      <c r="AC51" s="2"/>
      <c r="AD51" s="2"/>
      <c r="AE51" s="2"/>
      <c r="AF51" s="2"/>
    </row>
    <row r="52" spans="1:32" ht="12.75">
      <c r="A52" s="2"/>
      <c r="B52" s="12"/>
      <c r="C52" s="6" t="s">
        <v>44</v>
      </c>
      <c r="D52" s="13"/>
      <c r="E52" s="9">
        <v>4879</v>
      </c>
      <c r="F52" s="10"/>
      <c r="G52" s="9">
        <v>39</v>
      </c>
      <c r="H52" s="10"/>
      <c r="I52" s="9">
        <f t="shared" si="0"/>
        <v>4918</v>
      </c>
      <c r="J52" s="10"/>
      <c r="K52" s="9">
        <f t="shared" si="1"/>
        <v>368.38951310861427</v>
      </c>
      <c r="L52" s="11"/>
      <c r="M52" s="12"/>
      <c r="N52" s="37">
        <v>13.35</v>
      </c>
      <c r="O52" s="12"/>
      <c r="P52" s="13"/>
      <c r="Q52" s="55">
        <f t="shared" si="2"/>
        <v>325</v>
      </c>
      <c r="R52" s="56"/>
      <c r="S52" s="55">
        <f t="shared" si="3"/>
        <v>3</v>
      </c>
      <c r="T52" s="56"/>
      <c r="U52" s="55">
        <f>+Q52+S52</f>
        <v>328</v>
      </c>
      <c r="V52" s="49"/>
      <c r="W52" s="57">
        <f>+U52/N52</f>
        <v>24.56928838951311</v>
      </c>
      <c r="X52" s="57"/>
      <c r="Y52" s="49"/>
      <c r="Z52" s="63" t="s">
        <v>31</v>
      </c>
      <c r="AA52" s="47"/>
      <c r="AB52" s="44"/>
      <c r="AC52" s="2"/>
      <c r="AD52" s="2"/>
      <c r="AE52" s="2"/>
      <c r="AF52" s="2"/>
    </row>
    <row r="53" spans="1:32" ht="12.75">
      <c r="A53" s="2"/>
      <c r="B53" s="12"/>
      <c r="C53" s="6" t="s">
        <v>48</v>
      </c>
      <c r="D53" s="13"/>
      <c r="E53" s="9">
        <v>3815</v>
      </c>
      <c r="F53" s="10"/>
      <c r="G53" s="9">
        <v>51</v>
      </c>
      <c r="H53" s="10"/>
      <c r="I53" s="9">
        <f t="shared" si="0"/>
        <v>3866</v>
      </c>
      <c r="J53" s="10"/>
      <c r="K53" s="9">
        <f>I53/N53</f>
        <v>289.58801498127343</v>
      </c>
      <c r="L53" s="11"/>
      <c r="M53" s="12"/>
      <c r="N53" s="37">
        <v>13.35</v>
      </c>
      <c r="O53" s="12"/>
      <c r="P53" s="13"/>
      <c r="Q53" s="55">
        <v>255</v>
      </c>
      <c r="R53" s="56"/>
      <c r="S53" s="55">
        <v>4</v>
      </c>
      <c r="T53" s="56"/>
      <c r="U53" s="55">
        <f>+Q53+S53</f>
        <v>259</v>
      </c>
      <c r="V53" s="49"/>
      <c r="W53" s="57">
        <f>+U53/N53</f>
        <v>19.400749063670414</v>
      </c>
      <c r="X53" s="57"/>
      <c r="Y53" s="49"/>
      <c r="Z53" s="63">
        <f>+(U52+U53)/2</f>
        <v>293.5</v>
      </c>
      <c r="AA53" s="47"/>
      <c r="AB53" s="44"/>
      <c r="AC53" s="2"/>
      <c r="AD53" s="2"/>
      <c r="AE53" s="2"/>
      <c r="AF53" s="2"/>
    </row>
    <row r="54" spans="1:32" ht="12.75">
      <c r="A54" s="2"/>
      <c r="B54" s="12"/>
      <c r="C54" s="6"/>
      <c r="D54" s="13"/>
      <c r="E54" s="9"/>
      <c r="F54" s="10"/>
      <c r="G54" s="9"/>
      <c r="H54" s="10"/>
      <c r="I54" s="9"/>
      <c r="J54" s="10"/>
      <c r="K54" s="9"/>
      <c r="L54" s="11"/>
      <c r="M54" s="12"/>
      <c r="N54" s="37"/>
      <c r="O54" s="12"/>
      <c r="P54" s="13"/>
      <c r="Q54" s="55"/>
      <c r="R54" s="56"/>
      <c r="S54" s="55"/>
      <c r="T54" s="56"/>
      <c r="U54" s="55"/>
      <c r="V54" s="49"/>
      <c r="W54" s="57"/>
      <c r="X54" s="57"/>
      <c r="Y54" s="49"/>
      <c r="Z54" s="63"/>
      <c r="AA54" s="47"/>
      <c r="AB54" s="44"/>
      <c r="AC54" s="2"/>
      <c r="AD54" s="2"/>
      <c r="AE54" s="2"/>
      <c r="AF54" s="2"/>
    </row>
    <row r="55" spans="1:32" ht="12.75">
      <c r="A55" s="2"/>
      <c r="B55" s="12"/>
      <c r="C55" s="6" t="s">
        <v>49</v>
      </c>
      <c r="D55" s="13"/>
      <c r="E55" s="9">
        <v>4963</v>
      </c>
      <c r="F55" s="10"/>
      <c r="G55" s="9">
        <v>45</v>
      </c>
      <c r="H55" s="10"/>
      <c r="I55" s="9">
        <f>E55+G55</f>
        <v>5008</v>
      </c>
      <c r="J55" s="10"/>
      <c r="K55" s="9">
        <f>I55/N55</f>
        <v>317.76649746192896</v>
      </c>
      <c r="L55" s="11"/>
      <c r="M55" s="12"/>
      <c r="N55" s="37">
        <v>15.76</v>
      </c>
      <c r="O55" s="12"/>
      <c r="P55" s="13"/>
      <c r="Q55" s="55">
        <f>+E55/15</f>
        <v>330.8666666666667</v>
      </c>
      <c r="R55" s="56"/>
      <c r="S55" s="55">
        <f>+G55/12</f>
        <v>3.75</v>
      </c>
      <c r="T55" s="56"/>
      <c r="U55" s="55">
        <f>+Q55+S55</f>
        <v>334.6166666666667</v>
      </c>
      <c r="V55" s="49"/>
      <c r="W55" s="57">
        <f>+U55/N55</f>
        <v>21.232021996615906</v>
      </c>
      <c r="X55" s="57"/>
      <c r="Y55" s="49"/>
      <c r="Z55" s="63"/>
      <c r="AA55" s="47"/>
      <c r="AB55" s="44"/>
      <c r="AC55" s="2"/>
      <c r="AD55" s="2"/>
      <c r="AE55" s="2"/>
      <c r="AF55" s="2"/>
    </row>
    <row r="56" spans="1:32" ht="12.75">
      <c r="A56" s="2"/>
      <c r="B56" s="12"/>
      <c r="C56" s="6" t="s">
        <v>51</v>
      </c>
      <c r="D56" s="13"/>
      <c r="E56" s="9">
        <v>4730</v>
      </c>
      <c r="F56" s="10"/>
      <c r="G56" s="9">
        <v>39</v>
      </c>
      <c r="H56" s="10"/>
      <c r="I56" s="9">
        <f>E56+G56</f>
        <v>4769</v>
      </c>
      <c r="J56" s="10"/>
      <c r="K56" s="9">
        <f>I56/N56</f>
        <v>311.69934640522877</v>
      </c>
      <c r="L56" s="11"/>
      <c r="M56" s="12"/>
      <c r="N56" s="37">
        <v>15.3</v>
      </c>
      <c r="O56" s="12"/>
      <c r="P56" s="13"/>
      <c r="Q56" s="55">
        <f>+E56/15</f>
        <v>315.3333333333333</v>
      </c>
      <c r="R56" s="56"/>
      <c r="S56" s="55">
        <f>+G56/12</f>
        <v>3.25</v>
      </c>
      <c r="T56" s="56"/>
      <c r="U56" s="55">
        <f>+Q56+S56</f>
        <v>318.5833333333333</v>
      </c>
      <c r="V56" s="49"/>
      <c r="W56" s="57">
        <f>+U56/N56</f>
        <v>20.822440087145967</v>
      </c>
      <c r="X56" s="57"/>
      <c r="Y56" s="49"/>
      <c r="Z56" s="63">
        <f>+(U55+U56)/2</f>
        <v>326.6</v>
      </c>
      <c r="AA56" s="47"/>
      <c r="AB56" s="44"/>
      <c r="AC56" s="2"/>
      <c r="AD56" s="2"/>
      <c r="AE56" s="2"/>
      <c r="AF56" s="2"/>
    </row>
    <row r="57" spans="1:32" ht="12.75">
      <c r="A57" s="2"/>
      <c r="B57" s="12"/>
      <c r="C57" s="6"/>
      <c r="D57" s="13"/>
      <c r="E57" s="9"/>
      <c r="F57" s="10"/>
      <c r="G57" s="9"/>
      <c r="H57" s="10"/>
      <c r="I57" s="9"/>
      <c r="J57" s="10"/>
      <c r="K57" s="9"/>
      <c r="L57" s="11"/>
      <c r="M57" s="12"/>
      <c r="N57" s="37"/>
      <c r="O57" s="12"/>
      <c r="P57" s="13"/>
      <c r="Q57" s="55"/>
      <c r="R57" s="56"/>
      <c r="S57" s="55"/>
      <c r="T57" s="56"/>
      <c r="U57" s="55"/>
      <c r="V57" s="49"/>
      <c r="W57" s="57"/>
      <c r="X57" s="57"/>
      <c r="Y57" s="49"/>
      <c r="Z57" s="63"/>
      <c r="AA57" s="47"/>
      <c r="AB57" s="44"/>
      <c r="AC57" s="2"/>
      <c r="AD57" s="2"/>
      <c r="AE57" s="2"/>
      <c r="AF57" s="2"/>
    </row>
    <row r="58" spans="1:32" ht="12.75">
      <c r="A58" s="2"/>
      <c r="B58" s="12"/>
      <c r="C58" s="6" t="s">
        <v>52</v>
      </c>
      <c r="D58" s="13"/>
      <c r="E58" s="9">
        <v>5808</v>
      </c>
      <c r="F58" s="10"/>
      <c r="G58" s="9">
        <v>54</v>
      </c>
      <c r="H58" s="10"/>
      <c r="I58" s="9">
        <f>E58+G58</f>
        <v>5862</v>
      </c>
      <c r="J58" s="10"/>
      <c r="K58" s="9">
        <f>I58/N58</f>
        <v>359.85267034990795</v>
      </c>
      <c r="L58" s="11"/>
      <c r="M58" s="12"/>
      <c r="N58" s="37">
        <v>16.29</v>
      </c>
      <c r="O58" s="12"/>
      <c r="P58" s="13"/>
      <c r="Q58" s="55">
        <f>+E58/15</f>
        <v>387.2</v>
      </c>
      <c r="R58" s="56"/>
      <c r="S58" s="55">
        <f>+G58/12</f>
        <v>4.5</v>
      </c>
      <c r="T58" s="56"/>
      <c r="U58" s="55">
        <f>+Q58+S58</f>
        <v>391.7</v>
      </c>
      <c r="V58" s="49"/>
      <c r="W58" s="57">
        <f>+U58/N58</f>
        <v>24.045426642111725</v>
      </c>
      <c r="X58" s="57"/>
      <c r="Y58" s="49"/>
      <c r="Z58" s="63"/>
      <c r="AA58" s="47"/>
      <c r="AB58" s="44"/>
      <c r="AC58" s="2"/>
      <c r="AD58" s="2"/>
      <c r="AE58" s="2"/>
      <c r="AF58" s="2"/>
    </row>
    <row r="59" spans="1:32" ht="12.75">
      <c r="A59" s="2"/>
      <c r="B59" s="12"/>
      <c r="C59" s="6"/>
      <c r="D59" s="19"/>
      <c r="E59" s="16"/>
      <c r="F59" s="16"/>
      <c r="G59" s="16"/>
      <c r="H59" s="16"/>
      <c r="I59" s="17"/>
      <c r="J59" s="16"/>
      <c r="K59" s="17"/>
      <c r="L59" s="18"/>
      <c r="M59" s="12"/>
      <c r="N59" s="39"/>
      <c r="O59" s="12"/>
      <c r="P59" s="19"/>
      <c r="Q59" s="30"/>
      <c r="R59" s="31"/>
      <c r="S59" s="30"/>
      <c r="T59" s="31"/>
      <c r="U59" s="30"/>
      <c r="V59" s="20"/>
      <c r="W59" s="21"/>
      <c r="X59" s="20"/>
      <c r="Y59" s="20"/>
      <c r="Z59" s="64"/>
      <c r="AA59" s="48"/>
      <c r="AB59" s="44"/>
      <c r="AC59" s="2"/>
      <c r="AD59" s="2"/>
      <c r="AE59" s="2"/>
      <c r="AF59" s="2"/>
    </row>
    <row r="60" spans="1:32" ht="12.75">
      <c r="A60" s="2"/>
      <c r="B60" s="2"/>
      <c r="C60" s="12"/>
      <c r="D60" s="2"/>
      <c r="E60" s="9" t="s">
        <v>31</v>
      </c>
      <c r="F60" s="10"/>
      <c r="G60" s="10"/>
      <c r="H60" s="10"/>
      <c r="I60" s="10"/>
      <c r="J60" s="10"/>
      <c r="K60" s="10"/>
      <c r="L60" s="12"/>
      <c r="M60" s="12"/>
      <c r="N60" s="40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4"/>
      <c r="AA60" s="12"/>
      <c r="AB60" s="2"/>
      <c r="AC60" s="2"/>
      <c r="AD60" s="2"/>
      <c r="AE60" s="2"/>
      <c r="AF60" s="2"/>
    </row>
    <row r="61" spans="1:32" ht="12.75">
      <c r="A61" s="2"/>
      <c r="B61" s="2"/>
      <c r="C61" s="12"/>
      <c r="D61" s="22" t="s">
        <v>32</v>
      </c>
      <c r="E61" s="22" t="s">
        <v>54</v>
      </c>
      <c r="F61" s="10"/>
      <c r="G61" s="10"/>
      <c r="H61" s="10"/>
      <c r="I61" s="10"/>
      <c r="J61" s="10"/>
      <c r="K61" s="10"/>
      <c r="L61" s="12"/>
      <c r="M61" s="12"/>
      <c r="N61" s="40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4"/>
      <c r="AA61" s="12"/>
      <c r="AB61" s="2"/>
      <c r="AC61" s="2"/>
      <c r="AD61" s="2"/>
      <c r="AE61" s="2"/>
      <c r="AF61" s="2"/>
    </row>
    <row r="62" spans="1:32" ht="12.75">
      <c r="A62" s="2"/>
      <c r="B62" s="2"/>
      <c r="C62" s="12"/>
      <c r="D62" s="22" t="s">
        <v>33</v>
      </c>
      <c r="E62" s="22" t="s">
        <v>34</v>
      </c>
      <c r="F62" s="10"/>
      <c r="G62" s="10"/>
      <c r="H62" s="10"/>
      <c r="I62" s="10"/>
      <c r="J62" s="10"/>
      <c r="K62" s="10"/>
      <c r="L62" s="12"/>
      <c r="M62" s="12"/>
      <c r="N62" s="40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4"/>
      <c r="AA62" s="12"/>
      <c r="AB62" s="2"/>
      <c r="AC62" s="2"/>
      <c r="AD62" s="2"/>
      <c r="AE62" s="2"/>
      <c r="AF62" s="2"/>
    </row>
    <row r="63" spans="1:32" ht="12.75">
      <c r="A63" s="2"/>
      <c r="B63" s="2"/>
      <c r="C63" s="12"/>
      <c r="D63" s="22" t="s">
        <v>45</v>
      </c>
      <c r="E63" s="22" t="s">
        <v>50</v>
      </c>
      <c r="F63" s="10"/>
      <c r="G63" s="10"/>
      <c r="H63" s="10"/>
      <c r="I63" s="10"/>
      <c r="J63" s="10"/>
      <c r="K63" s="10"/>
      <c r="L63" s="12"/>
      <c r="M63" s="12"/>
      <c r="N63" s="40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4"/>
      <c r="AA63" s="12"/>
      <c r="AB63" s="2"/>
      <c r="AC63" s="2"/>
      <c r="AD63" s="2"/>
      <c r="AE63" s="2"/>
      <c r="AF63" s="2"/>
    </row>
    <row r="64" spans="1:32" ht="12.75">
      <c r="A64" s="2"/>
      <c r="B64" s="2"/>
      <c r="C64" s="12"/>
      <c r="D64" s="42" t="s">
        <v>46</v>
      </c>
      <c r="F64" s="10"/>
      <c r="G64" s="10"/>
      <c r="H64" s="10"/>
      <c r="I64" s="10"/>
      <c r="J64" s="10"/>
      <c r="K64" s="10"/>
      <c r="L64" s="12"/>
      <c r="M64" s="12"/>
      <c r="N64" s="40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4"/>
      <c r="AA64" s="12"/>
      <c r="AB64" s="2"/>
      <c r="AC64" s="2"/>
      <c r="AD64" s="2"/>
      <c r="AE64" s="2"/>
      <c r="AF64" s="2"/>
    </row>
    <row r="65" spans="1:32" ht="12.75">
      <c r="A65" s="2"/>
      <c r="B65" s="2"/>
      <c r="C65" s="12"/>
      <c r="D65" s="2"/>
      <c r="E65" s="10"/>
      <c r="F65" s="10"/>
      <c r="G65" s="10"/>
      <c r="H65" s="10"/>
      <c r="I65" s="10"/>
      <c r="J65" s="10"/>
      <c r="K65" s="10"/>
      <c r="L65" s="12"/>
      <c r="M65" s="12"/>
      <c r="N65" s="40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4"/>
      <c r="AA65" s="12"/>
      <c r="AB65" s="2"/>
      <c r="AC65" s="2"/>
      <c r="AD65" s="2"/>
      <c r="AE65" s="2"/>
      <c r="AF65" s="2"/>
    </row>
    <row r="66" spans="1:3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8"/>
      <c r="AA66" s="2"/>
      <c r="AB66" s="2"/>
      <c r="AC66" s="2"/>
      <c r="AD66" s="2"/>
    </row>
    <row r="67" ht="12.75">
      <c r="Z67" s="1"/>
    </row>
    <row r="68" ht="12.75">
      <c r="Z68" s="1"/>
    </row>
    <row r="69" ht="12.75">
      <c r="Z69" s="1"/>
    </row>
    <row r="70" ht="12.75">
      <c r="Z70" s="1"/>
    </row>
    <row r="71" ht="12.75">
      <c r="Z71" s="1"/>
    </row>
    <row r="72" ht="12.75">
      <c r="Z72" s="1"/>
    </row>
    <row r="73" ht="12.75">
      <c r="Z73" s="1"/>
    </row>
    <row r="74" ht="12.75">
      <c r="Z74" s="1"/>
    </row>
    <row r="75" ht="12.75">
      <c r="Z75" s="1"/>
    </row>
    <row r="76" ht="12.75">
      <c r="Z76" s="1"/>
    </row>
    <row r="77" ht="12.75">
      <c r="Z77" s="1"/>
    </row>
    <row r="78" ht="12.75">
      <c r="Z78" s="1"/>
    </row>
    <row r="79" ht="12.75">
      <c r="Z79" s="1"/>
    </row>
    <row r="80" ht="12.75">
      <c r="Z80" s="1"/>
    </row>
    <row r="81" ht="12.75">
      <c r="Z81" s="1"/>
    </row>
    <row r="82" ht="12.75">
      <c r="Z82" s="1"/>
    </row>
    <row r="83" ht="12.75">
      <c r="Z83" s="1"/>
    </row>
    <row r="84" ht="12.75">
      <c r="Z84" s="1"/>
    </row>
    <row r="85" ht="12.75">
      <c r="Z85" s="1"/>
    </row>
    <row r="86" ht="12.75">
      <c r="Z86" s="1"/>
    </row>
    <row r="87" ht="12.75">
      <c r="Z87" s="1"/>
    </row>
    <row r="88" ht="12.75">
      <c r="Z88" s="1"/>
    </row>
    <row r="89" ht="12.75">
      <c r="Z89" s="1"/>
    </row>
    <row r="90" ht="12.75">
      <c r="Z90" s="1"/>
    </row>
    <row r="91" ht="12.75">
      <c r="Z91" s="1"/>
    </row>
  </sheetData>
  <mergeCells count="3">
    <mergeCell ref="D9:L9"/>
    <mergeCell ref="P9:AA9"/>
    <mergeCell ref="C7:AB7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2006-11-29T16:24:06Z</cp:lastPrinted>
  <dcterms:created xsi:type="dcterms:W3CDTF">2002-01-07T14:38:46Z</dcterms:created>
  <dcterms:modified xsi:type="dcterms:W3CDTF">2006-11-29T16:24:07Z</dcterms:modified>
  <cp:category/>
  <cp:version/>
  <cp:contentType/>
  <cp:contentStatus/>
</cp:coreProperties>
</file>